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dwCleaner\CAT P2 Nov 2018\Solutions\"/>
    </mc:Choice>
  </mc:AlternateContent>
  <xr:revisionPtr revIDLastSave="0" documentId="10_ncr:8100000_{23841224-6484-466B-A423-01FEBA7076F3}" xr6:coauthVersionLast="33" xr6:coauthVersionMax="33" xr10:uidLastSave="{00000000-0000-0000-0000-000000000000}"/>
  <bookViews>
    <workbookView xWindow="0" yWindow="0" windowWidth="20496" windowHeight="7620" activeTab="3" xr2:uid="{00000000-000D-0000-FFFF-FFFF00000000}"/>
  </bookViews>
  <sheets>
    <sheet name="Athletes" sheetId="2" r:id="rId1"/>
    <sheet name="Competition_Details" sheetId="3" r:id="rId2"/>
    <sheet name="Classification" sheetId="8" r:id="rId3"/>
    <sheet name="Summary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5" l="1"/>
  <c r="B11" i="5" l="1"/>
  <c r="B2" i="5" l="1"/>
  <c r="B3" i="5"/>
  <c r="B4" i="5"/>
  <c r="B5" i="5"/>
  <c r="B6" i="5"/>
  <c r="B7" i="5"/>
  <c r="B8" i="5"/>
  <c r="B9" i="5"/>
  <c r="B10" i="5"/>
  <c r="I2" i="2"/>
  <c r="G2" i="2"/>
  <c r="D2" i="2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B1" i="3" l="1"/>
</calcChain>
</file>

<file path=xl/sharedStrings.xml><?xml version="1.0" encoding="utf-8"?>
<sst xmlns="http://schemas.openxmlformats.org/spreadsheetml/2006/main" count="1043" uniqueCount="640">
  <si>
    <t>Bezuidenhout</t>
  </si>
  <si>
    <t>Ferreira</t>
  </si>
  <si>
    <t>Prinsloo</t>
  </si>
  <si>
    <t>Abrahams</t>
  </si>
  <si>
    <t>Pienaar</t>
  </si>
  <si>
    <t>Burger</t>
  </si>
  <si>
    <t>Jordaan</t>
  </si>
  <si>
    <t>Maharaj</t>
  </si>
  <si>
    <t>Snyman</t>
  </si>
  <si>
    <t>Labuschagne</t>
  </si>
  <si>
    <t>Brown</t>
  </si>
  <si>
    <t>Kotze</t>
  </si>
  <si>
    <t>Vorster</t>
  </si>
  <si>
    <t>Bester</t>
  </si>
  <si>
    <t>Schoeman</t>
  </si>
  <si>
    <t>Jones</t>
  </si>
  <si>
    <t>Groenewald</t>
  </si>
  <si>
    <t>Rossouw</t>
  </si>
  <si>
    <t>Thomas</t>
  </si>
  <si>
    <t>Pieterse</t>
  </si>
  <si>
    <t>Davids</t>
  </si>
  <si>
    <t>Cloete</t>
  </si>
  <si>
    <t>Theron</t>
  </si>
  <si>
    <t>Roux</t>
  </si>
  <si>
    <t>Dlamini</t>
  </si>
  <si>
    <t>Badenhorst</t>
  </si>
  <si>
    <t>Coetzer</t>
  </si>
  <si>
    <t>Scheepers</t>
  </si>
  <si>
    <t>Naude</t>
  </si>
  <si>
    <t>Martin</t>
  </si>
  <si>
    <t>Wilson</t>
  </si>
  <si>
    <t>Boshoff</t>
  </si>
  <si>
    <t>Botes</t>
  </si>
  <si>
    <t>Cronje</t>
  </si>
  <si>
    <t>Wessels</t>
  </si>
  <si>
    <t>Vermeulen</t>
  </si>
  <si>
    <t>Hendricks</t>
  </si>
  <si>
    <t>Ndlovu</t>
  </si>
  <si>
    <t>Khumalo</t>
  </si>
  <si>
    <t>Petersen</t>
  </si>
  <si>
    <t>Lombard</t>
  </si>
  <si>
    <t>Jacobus</t>
  </si>
  <si>
    <t>Steenkamp</t>
  </si>
  <si>
    <t>Nkosi</t>
  </si>
  <si>
    <t>Gouws</t>
  </si>
  <si>
    <t>Liebenberg</t>
  </si>
  <si>
    <t>Hattingh</t>
  </si>
  <si>
    <t>James</t>
  </si>
  <si>
    <t>Myburgh</t>
  </si>
  <si>
    <t>Naidu</t>
  </si>
  <si>
    <t>Taylor</t>
  </si>
  <si>
    <t>Basson</t>
  </si>
  <si>
    <t>Jansen</t>
  </si>
  <si>
    <t>Malan</t>
  </si>
  <si>
    <t>Gerber</t>
  </si>
  <si>
    <t>Mostert</t>
  </si>
  <si>
    <t>Booysen</t>
  </si>
  <si>
    <t>Vermaak</t>
  </si>
  <si>
    <t>Brits</t>
  </si>
  <si>
    <t>Geldenhuys</t>
  </si>
  <si>
    <t>Beukes</t>
  </si>
  <si>
    <t>Lee</t>
  </si>
  <si>
    <t>Greyling</t>
  </si>
  <si>
    <t>Scholtz</t>
  </si>
  <si>
    <t>Human</t>
  </si>
  <si>
    <t>Daniels</t>
  </si>
  <si>
    <t>Bekker</t>
  </si>
  <si>
    <t>Maritz</t>
  </si>
  <si>
    <t>Terblanche</t>
  </si>
  <si>
    <t>Roos</t>
  </si>
  <si>
    <t>Dreyer</t>
  </si>
  <si>
    <t>Anderson</t>
  </si>
  <si>
    <t>Isaacs</t>
  </si>
  <si>
    <t>Thompson</t>
  </si>
  <si>
    <t>Scott</t>
  </si>
  <si>
    <t>Roberts</t>
  </si>
  <si>
    <t>Stander</t>
  </si>
  <si>
    <t>Harris</t>
  </si>
  <si>
    <t>Esterhuizen</t>
  </si>
  <si>
    <t>Ismail</t>
  </si>
  <si>
    <t>Jooste</t>
  </si>
  <si>
    <t>Bothma</t>
  </si>
  <si>
    <t>Sithole</t>
  </si>
  <si>
    <t>Lourens</t>
  </si>
  <si>
    <t>Delport</t>
  </si>
  <si>
    <t>Lewis</t>
  </si>
  <si>
    <t>Kriel</t>
  </si>
  <si>
    <t>Joseph</t>
  </si>
  <si>
    <t>Schutte</t>
  </si>
  <si>
    <t>Britz</t>
  </si>
  <si>
    <t>Mahlangu</t>
  </si>
  <si>
    <t>Bosman</t>
  </si>
  <si>
    <t>Koekemoer</t>
  </si>
  <si>
    <t>Brink</t>
  </si>
  <si>
    <t>Green</t>
  </si>
  <si>
    <t>Mokoena</t>
  </si>
  <si>
    <t>Buys</t>
  </si>
  <si>
    <t>Parker</t>
  </si>
  <si>
    <t>Miller</t>
  </si>
  <si>
    <t>Ebrahim</t>
  </si>
  <si>
    <t>Conradie</t>
  </si>
  <si>
    <t>John</t>
  </si>
  <si>
    <t>Mkhize</t>
  </si>
  <si>
    <t>Nortje</t>
  </si>
  <si>
    <t>Opperman</t>
  </si>
  <si>
    <t>Cilliers</t>
  </si>
  <si>
    <t>White</t>
  </si>
  <si>
    <t>Patel</t>
  </si>
  <si>
    <t>Fouche</t>
  </si>
  <si>
    <t>Visagie</t>
  </si>
  <si>
    <t>Bouwer</t>
  </si>
  <si>
    <t>Mohamed</t>
  </si>
  <si>
    <t>Brand</t>
  </si>
  <si>
    <t>Greeff</t>
  </si>
  <si>
    <t>Uys</t>
  </si>
  <si>
    <t>Maree</t>
  </si>
  <si>
    <t>Jonker</t>
  </si>
  <si>
    <t>Edwards</t>
  </si>
  <si>
    <t>Phillips</t>
  </si>
  <si>
    <t>Ngcobo</t>
  </si>
  <si>
    <t>Odendaal</t>
  </si>
  <si>
    <t>Peters</t>
  </si>
  <si>
    <t>Bosch</t>
  </si>
  <si>
    <t>Francis</t>
  </si>
  <si>
    <t>Wright</t>
  </si>
  <si>
    <t>Mahomed</t>
  </si>
  <si>
    <t>Mitchell</t>
  </si>
  <si>
    <t>Arendse</t>
  </si>
  <si>
    <t>Zulu</t>
  </si>
  <si>
    <t>Kemp</t>
  </si>
  <si>
    <t>Taljaard</t>
  </si>
  <si>
    <t>Claassen</t>
  </si>
  <si>
    <t>George</t>
  </si>
  <si>
    <t>Mthembu</t>
  </si>
  <si>
    <t>Radebe</t>
  </si>
  <si>
    <t>Horn</t>
  </si>
  <si>
    <t>Solomon</t>
  </si>
  <si>
    <t>Matthews</t>
  </si>
  <si>
    <t>Gordon</t>
  </si>
  <si>
    <t>Daniel</t>
  </si>
  <si>
    <t>Herbst</t>
  </si>
  <si>
    <t>Marx</t>
  </si>
  <si>
    <t>David</t>
  </si>
  <si>
    <t>Robertson</t>
  </si>
  <si>
    <t>Oberholzer</t>
  </si>
  <si>
    <t>Willemse</t>
  </si>
  <si>
    <t>Ellis</t>
  </si>
  <si>
    <t>Clark</t>
  </si>
  <si>
    <t>Slabbert</t>
  </si>
  <si>
    <t>Pather</t>
  </si>
  <si>
    <t>Mulder</t>
  </si>
  <si>
    <t>Peter</t>
  </si>
  <si>
    <t>Fisher</t>
  </si>
  <si>
    <t>Campbell</t>
  </si>
  <si>
    <t>Buthelezi</t>
  </si>
  <si>
    <t>Otto</t>
  </si>
  <si>
    <t>Mouton</t>
  </si>
  <si>
    <t>Koen</t>
  </si>
  <si>
    <t>Lawrence</t>
  </si>
  <si>
    <t>Kleynhans</t>
  </si>
  <si>
    <t>Victor</t>
  </si>
  <si>
    <t>Moonsamy</t>
  </si>
  <si>
    <t>Khoza</t>
  </si>
  <si>
    <t>Watson</t>
  </si>
  <si>
    <t>Rautenbach</t>
  </si>
  <si>
    <t>Nair</t>
  </si>
  <si>
    <t>Moore</t>
  </si>
  <si>
    <t>Molefe</t>
  </si>
  <si>
    <t>Baloyi</t>
  </si>
  <si>
    <t>Petrus</t>
  </si>
  <si>
    <t>Young</t>
  </si>
  <si>
    <t>Hall</t>
  </si>
  <si>
    <t>Wood</t>
  </si>
  <si>
    <t>Vosloo</t>
  </si>
  <si>
    <t>Davis</t>
  </si>
  <si>
    <t>Carstens</t>
  </si>
  <si>
    <t>Cornelius</t>
  </si>
  <si>
    <t>Strauss</t>
  </si>
  <si>
    <t>Murray</t>
  </si>
  <si>
    <t>Stevens</t>
  </si>
  <si>
    <t>Neethling</t>
  </si>
  <si>
    <t>Blignaut</t>
  </si>
  <si>
    <t>Perumal</t>
  </si>
  <si>
    <t>Hill</t>
  </si>
  <si>
    <t>Morgan</t>
  </si>
  <si>
    <t>Gumede</t>
  </si>
  <si>
    <t>Oliver</t>
  </si>
  <si>
    <t>Kunene</t>
  </si>
  <si>
    <t>Sarah</t>
  </si>
  <si>
    <t>Emershan</t>
  </si>
  <si>
    <t>Luke</t>
  </si>
  <si>
    <t>Ethan</t>
  </si>
  <si>
    <t>Ammaarah</t>
  </si>
  <si>
    <t>Brendan</t>
  </si>
  <si>
    <t>Maria</t>
  </si>
  <si>
    <t>Bella</t>
  </si>
  <si>
    <t>Shane</t>
  </si>
  <si>
    <t>Danielle</t>
  </si>
  <si>
    <t>Christopher</t>
  </si>
  <si>
    <t>Tasneem</t>
  </si>
  <si>
    <t>Mia</t>
  </si>
  <si>
    <t>Cameron</t>
  </si>
  <si>
    <t>Amber</t>
  </si>
  <si>
    <t>Patrick</t>
  </si>
  <si>
    <t>Emma</t>
  </si>
  <si>
    <t>Eugene</t>
  </si>
  <si>
    <t>Hannah</t>
  </si>
  <si>
    <t>Declan</t>
  </si>
  <si>
    <t>Christina</t>
  </si>
  <si>
    <t>Matthew</t>
  </si>
  <si>
    <t>Jayden</t>
  </si>
  <si>
    <t>Jessica</t>
  </si>
  <si>
    <t>Lungelo</t>
  </si>
  <si>
    <t>Malaika</t>
  </si>
  <si>
    <t>Tim</t>
  </si>
  <si>
    <t>Ruth</t>
  </si>
  <si>
    <t>Andre</t>
  </si>
  <si>
    <t>Zoe</t>
  </si>
  <si>
    <t>Nicholas</t>
  </si>
  <si>
    <t>Anneke</t>
  </si>
  <si>
    <t>Charlotte</t>
  </si>
  <si>
    <t>Calvin</t>
  </si>
  <si>
    <t>Sameera</t>
  </si>
  <si>
    <t>Ryan</t>
  </si>
  <si>
    <t>Courtney</t>
  </si>
  <si>
    <t>Spectra</t>
  </si>
  <si>
    <t>Mishka</t>
  </si>
  <si>
    <t>Ferdinand</t>
  </si>
  <si>
    <t>Abbi</t>
  </si>
  <si>
    <t>Nicola</t>
  </si>
  <si>
    <t>Jess</t>
  </si>
  <si>
    <t>Brett</t>
  </si>
  <si>
    <t>Rachel</t>
  </si>
  <si>
    <t>Armand</t>
  </si>
  <si>
    <t>Chantelle</t>
  </si>
  <si>
    <t>Emily</t>
  </si>
  <si>
    <t>Abel</t>
  </si>
  <si>
    <t>Olivia</t>
  </si>
  <si>
    <t>Tanja</t>
  </si>
  <si>
    <t>Njabulo</t>
  </si>
  <si>
    <t>Laila</t>
  </si>
  <si>
    <t>Lily</t>
  </si>
  <si>
    <t>Duncan</t>
  </si>
  <si>
    <t>Raven</t>
  </si>
  <si>
    <t>Tshepiso</t>
  </si>
  <si>
    <t>Benedict</t>
  </si>
  <si>
    <t>Thina</t>
  </si>
  <si>
    <t>Isla</t>
  </si>
  <si>
    <t>Emmanuel</t>
  </si>
  <si>
    <t>Jodi</t>
  </si>
  <si>
    <t>Dehan</t>
  </si>
  <si>
    <t>Anmari</t>
  </si>
  <si>
    <t>Jana</t>
  </si>
  <si>
    <t>Hein</t>
  </si>
  <si>
    <t>Justine</t>
  </si>
  <si>
    <t>Pieter</t>
  </si>
  <si>
    <t>Sue</t>
  </si>
  <si>
    <t>Andrew</t>
  </si>
  <si>
    <t>Elizabeth</t>
  </si>
  <si>
    <t>Lanchesester</t>
  </si>
  <si>
    <t>Ole</t>
  </si>
  <si>
    <t>Valerio</t>
  </si>
  <si>
    <t>Erin</t>
  </si>
  <si>
    <t>Kagiso</t>
  </si>
  <si>
    <t>Nqobile</t>
  </si>
  <si>
    <t>Kiiza</t>
  </si>
  <si>
    <t>Robyn</t>
  </si>
  <si>
    <t>Leigh</t>
  </si>
  <si>
    <t>Amaury</t>
  </si>
  <si>
    <t>Laetitia</t>
  </si>
  <si>
    <t>Zunaid</t>
  </si>
  <si>
    <t>Larey</t>
  </si>
  <si>
    <t>Haajarah</t>
  </si>
  <si>
    <t>Mac</t>
  </si>
  <si>
    <t>Priyanka</t>
  </si>
  <si>
    <t>René</t>
  </si>
  <si>
    <t>Sam</t>
  </si>
  <si>
    <t>Bryan</t>
  </si>
  <si>
    <t>Ashley</t>
  </si>
  <si>
    <t>Arnauld</t>
  </si>
  <si>
    <t>Simone</t>
  </si>
  <si>
    <t>Sylvester</t>
  </si>
  <si>
    <t>Sego</t>
  </si>
  <si>
    <t>Joe</t>
  </si>
  <si>
    <t>Jannie</t>
  </si>
  <si>
    <t>Nkosinathi</t>
  </si>
  <si>
    <t>Thiame'</t>
  </si>
  <si>
    <t>Arfin</t>
  </si>
  <si>
    <t>Candice</t>
  </si>
  <si>
    <t>Wihan</t>
  </si>
  <si>
    <t>Gemma</t>
  </si>
  <si>
    <t>Wayne</t>
  </si>
  <si>
    <t>Mpu</t>
  </si>
  <si>
    <t>Mikyle</t>
  </si>
  <si>
    <t>Beth</t>
  </si>
  <si>
    <t>Fatima</t>
  </si>
  <si>
    <t>Piant</t>
  </si>
  <si>
    <t>Munashe</t>
  </si>
  <si>
    <t>Saaliegh</t>
  </si>
  <si>
    <t>Jessame</t>
  </si>
  <si>
    <t>Mbali</t>
  </si>
  <si>
    <t>Carl</t>
  </si>
  <si>
    <t>Lee-Ann</t>
  </si>
  <si>
    <t>Zolani</t>
  </si>
  <si>
    <t>Muhammad</t>
  </si>
  <si>
    <t>Savannah</t>
  </si>
  <si>
    <t>Rebecca</t>
  </si>
  <si>
    <t>Johan</t>
  </si>
  <si>
    <t>Nina</t>
  </si>
  <si>
    <t>Kieran</t>
  </si>
  <si>
    <t>Ntokozo</t>
  </si>
  <si>
    <t>Kevin</t>
  </si>
  <si>
    <t>Raeesah</t>
  </si>
  <si>
    <t>Banele</t>
  </si>
  <si>
    <t>Junior</t>
  </si>
  <si>
    <t>Treasure</t>
  </si>
  <si>
    <t>Lesego</t>
  </si>
  <si>
    <t>Seth</t>
  </si>
  <si>
    <t>Vicki</t>
  </si>
  <si>
    <t>Alexandra</t>
  </si>
  <si>
    <t>Princess</t>
  </si>
  <si>
    <t>Ola</t>
  </si>
  <si>
    <t>Zama</t>
  </si>
  <si>
    <t>Ezra</t>
  </si>
  <si>
    <t>Kimberley</t>
  </si>
  <si>
    <t>Nephtali</t>
  </si>
  <si>
    <t>Leah</t>
  </si>
  <si>
    <t>Ashwin</t>
  </si>
  <si>
    <t>Tracy</t>
  </si>
  <si>
    <t>Zara</t>
  </si>
  <si>
    <t>Malcolm</t>
  </si>
  <si>
    <t>Sbusiso</t>
  </si>
  <si>
    <t>Chloë</t>
  </si>
  <si>
    <t>Momo</t>
  </si>
  <si>
    <t>Deby</t>
  </si>
  <si>
    <t>Kamran</t>
  </si>
  <si>
    <t>0503282652068</t>
  </si>
  <si>
    <t>0108011756096</t>
  </si>
  <si>
    <t>0310263457170</t>
  </si>
  <si>
    <t>0402253264177</t>
  </si>
  <si>
    <t>9909184020035</t>
  </si>
  <si>
    <t>0403254479158</t>
  </si>
  <si>
    <t>0305201669098</t>
  </si>
  <si>
    <t>9903081864046</t>
  </si>
  <si>
    <t>0009051546082</t>
  </si>
  <si>
    <t>0212233334144</t>
  </si>
  <si>
    <t>0005134447054</t>
  </si>
  <si>
    <t>0309191603023</t>
  </si>
  <si>
    <t>0101232743172</t>
  </si>
  <si>
    <t>0211214750183</t>
  </si>
  <si>
    <t>0203174800075</t>
  </si>
  <si>
    <t>0207194672190</t>
  </si>
  <si>
    <t>0208291921175</t>
  </si>
  <si>
    <t>0407074351142</t>
  </si>
  <si>
    <t>0201192833098</t>
  </si>
  <si>
    <t>0010301381162</t>
  </si>
  <si>
    <t>0107242196161</t>
  </si>
  <si>
    <t>0411162665164</t>
  </si>
  <si>
    <t>0302291937169</t>
  </si>
  <si>
    <t>0202232560022</t>
  </si>
  <si>
    <t>0209101295018</t>
  </si>
  <si>
    <t>0205132466196</t>
  </si>
  <si>
    <t>0101274723037</t>
  </si>
  <si>
    <t>0305143750098</t>
  </si>
  <si>
    <t>9911091544196</t>
  </si>
  <si>
    <t>0108252065047</t>
  </si>
  <si>
    <t>0107244354130</t>
  </si>
  <si>
    <t>0302064148134</t>
  </si>
  <si>
    <t>9905291050114</t>
  </si>
  <si>
    <t>0510043865138</t>
  </si>
  <si>
    <t>0212102996060</t>
  </si>
  <si>
    <t>0401123416059</t>
  </si>
  <si>
    <t>0404301205069</t>
  </si>
  <si>
    <t>9903184379187</t>
  </si>
  <si>
    <t>0506283396063</t>
  </si>
  <si>
    <t>0109292617197</t>
  </si>
  <si>
    <t>9906014813061</t>
  </si>
  <si>
    <t>0501041642198</t>
  </si>
  <si>
    <t>0408044508058</t>
  </si>
  <si>
    <t>0505132434018</t>
  </si>
  <si>
    <t>0407142470098</t>
  </si>
  <si>
    <t>0206053889116</t>
  </si>
  <si>
    <t>0212081516078</t>
  </si>
  <si>
    <t>0304092002113</t>
  </si>
  <si>
    <t>0303264360155</t>
  </si>
  <si>
    <t>0206182828064</t>
  </si>
  <si>
    <t>0109092617182</t>
  </si>
  <si>
    <t>0307191438059</t>
  </si>
  <si>
    <t>0506253945092</t>
  </si>
  <si>
    <t>0103014671155</t>
  </si>
  <si>
    <t>0309283510088</t>
  </si>
  <si>
    <t>0304203731185</t>
  </si>
  <si>
    <t>0401063269021</t>
  </si>
  <si>
    <t>0509254712046</t>
  </si>
  <si>
    <t>0402084534162</t>
  </si>
  <si>
    <t>0505211103037</t>
  </si>
  <si>
    <t>9909021478177</t>
  </si>
  <si>
    <t>9906104659115</t>
  </si>
  <si>
    <t>9908151091111</t>
  </si>
  <si>
    <t>0410202281069</t>
  </si>
  <si>
    <t>0109151892073</t>
  </si>
  <si>
    <t>0203124007156</t>
  </si>
  <si>
    <t>0210252054033</t>
  </si>
  <si>
    <t>9909011143040</t>
  </si>
  <si>
    <t>0505121524048</t>
  </si>
  <si>
    <t>0312234518186</t>
  </si>
  <si>
    <t>0209181913099</t>
  </si>
  <si>
    <t>0005294475091</t>
  </si>
  <si>
    <t>0102191097038</t>
  </si>
  <si>
    <t>9908072686067</t>
  </si>
  <si>
    <t>0311221706112</t>
  </si>
  <si>
    <t>0412301880015</t>
  </si>
  <si>
    <t>9906302274010</t>
  </si>
  <si>
    <t>0311193531046</t>
  </si>
  <si>
    <t>0104283409086</t>
  </si>
  <si>
    <t>0510152672118</t>
  </si>
  <si>
    <t>0111274209146</t>
  </si>
  <si>
    <t>0306232172048</t>
  </si>
  <si>
    <t>0501304695085</t>
  </si>
  <si>
    <t>0511182770080</t>
  </si>
  <si>
    <t>0207233766071</t>
  </si>
  <si>
    <t>9902071567128</t>
  </si>
  <si>
    <t>0302134422121</t>
  </si>
  <si>
    <t>0402093036053</t>
  </si>
  <si>
    <t>0309173113129</t>
  </si>
  <si>
    <t>0211112678037</t>
  </si>
  <si>
    <t>0310131935166</t>
  </si>
  <si>
    <t>0410112893147</t>
  </si>
  <si>
    <t>0408033333066</t>
  </si>
  <si>
    <t>0007132739033</t>
  </si>
  <si>
    <t>9907213700057</t>
  </si>
  <si>
    <t>0101034098035</t>
  </si>
  <si>
    <t>0208174668194</t>
  </si>
  <si>
    <t>0503221957029</t>
  </si>
  <si>
    <t>0010061348152</t>
  </si>
  <si>
    <t>0508075933085</t>
  </si>
  <si>
    <t>0004248420184</t>
  </si>
  <si>
    <t>0103229393186</t>
  </si>
  <si>
    <t>0210159282126</t>
  </si>
  <si>
    <t>0510108242099</t>
  </si>
  <si>
    <t>0202308839067</t>
  </si>
  <si>
    <t>9905198696153</t>
  </si>
  <si>
    <t>0012285580077</t>
  </si>
  <si>
    <t>0401239163025</t>
  </si>
  <si>
    <t>0301279317141</t>
  </si>
  <si>
    <t>0011196034040</t>
  </si>
  <si>
    <t>0106127560198</t>
  </si>
  <si>
    <t>0103307652192</t>
  </si>
  <si>
    <t>0101098616021</t>
  </si>
  <si>
    <t>0006138635143</t>
  </si>
  <si>
    <t>0306306769120</t>
  </si>
  <si>
    <t>0402297503140</t>
  </si>
  <si>
    <t>0507185589112</t>
  </si>
  <si>
    <t>0510309143162</t>
  </si>
  <si>
    <t>9903028992048</t>
  </si>
  <si>
    <t>0308017573022</t>
  </si>
  <si>
    <t>0210216255166</t>
  </si>
  <si>
    <t>0509189279134</t>
  </si>
  <si>
    <t>0311069314038</t>
  </si>
  <si>
    <t>0107257950193</t>
  </si>
  <si>
    <t>0408136735172</t>
  </si>
  <si>
    <t>0301047886110</t>
  </si>
  <si>
    <t>0404068795164</t>
  </si>
  <si>
    <t>0109088936051</t>
  </si>
  <si>
    <t>0104076318040</t>
  </si>
  <si>
    <t>0005095426163</t>
  </si>
  <si>
    <t>0503248814077</t>
  </si>
  <si>
    <t>0206167112190</t>
  </si>
  <si>
    <t>0407206002099</t>
  </si>
  <si>
    <t>0104189800042</t>
  </si>
  <si>
    <t>0008055454011</t>
  </si>
  <si>
    <t>0302275593096</t>
  </si>
  <si>
    <t>9911119178146</t>
  </si>
  <si>
    <t>0407089669113</t>
  </si>
  <si>
    <t>9908209260188</t>
  </si>
  <si>
    <t>0301238700142</t>
  </si>
  <si>
    <t>0001206897054</t>
  </si>
  <si>
    <t>0503045308124</t>
  </si>
  <si>
    <t>9912207500130</t>
  </si>
  <si>
    <t>0410185210069</t>
  </si>
  <si>
    <t>9904129365029</t>
  </si>
  <si>
    <t>0512065311041</t>
  </si>
  <si>
    <t>0007176396189</t>
  </si>
  <si>
    <t>0504209884016</t>
  </si>
  <si>
    <t>0410026637138</t>
  </si>
  <si>
    <t>0001167448070</t>
  </si>
  <si>
    <t>0006155566187</t>
  </si>
  <si>
    <t>0505118829174</t>
  </si>
  <si>
    <t>0011056773170</t>
  </si>
  <si>
    <t>0009208700037</t>
  </si>
  <si>
    <t>0209017322177</t>
  </si>
  <si>
    <t>0106279991043</t>
  </si>
  <si>
    <t>0409129829161</t>
  </si>
  <si>
    <t>0106168715123</t>
  </si>
  <si>
    <t>0404249535039</t>
  </si>
  <si>
    <t>0411235567048</t>
  </si>
  <si>
    <t>0102185624129</t>
  </si>
  <si>
    <t>0102247426123</t>
  </si>
  <si>
    <t>0101276310076</t>
  </si>
  <si>
    <t>0012106100043</t>
  </si>
  <si>
    <t>9905287137094</t>
  </si>
  <si>
    <t>0304028917117</t>
  </si>
  <si>
    <t>0502265699023</t>
  </si>
  <si>
    <t>0301028267165</t>
  </si>
  <si>
    <t>0005158940113</t>
  </si>
  <si>
    <t>0504116676146</t>
  </si>
  <si>
    <t>0201139295154</t>
  </si>
  <si>
    <t>0002059126165</t>
  </si>
  <si>
    <t>0208147615013</t>
  </si>
  <si>
    <t>0105216231045</t>
  </si>
  <si>
    <t>0403139719128</t>
  </si>
  <si>
    <t>0109197515122</t>
  </si>
  <si>
    <t>0201268533178</t>
  </si>
  <si>
    <t>0108035620120</t>
  </si>
  <si>
    <t>0505207053152</t>
  </si>
  <si>
    <t>0501028149029</t>
  </si>
  <si>
    <t>0505147551091</t>
  </si>
  <si>
    <t>0408187013043</t>
  </si>
  <si>
    <t>0002195808019</t>
  </si>
  <si>
    <t>0207247890097</t>
  </si>
  <si>
    <t>0001305443070</t>
  </si>
  <si>
    <t>0210205082189</t>
  </si>
  <si>
    <t>0108055221146</t>
  </si>
  <si>
    <t>9903169645028</t>
  </si>
  <si>
    <t>0506038519146</t>
  </si>
  <si>
    <t>0406247446165</t>
  </si>
  <si>
    <t>0504286124124</t>
  </si>
  <si>
    <t>0003256218135</t>
  </si>
  <si>
    <t>0005065949170</t>
  </si>
  <si>
    <t>0110039188144</t>
  </si>
  <si>
    <t>0503267668069</t>
  </si>
  <si>
    <t>0105057121078</t>
  </si>
  <si>
    <t>0404076332122</t>
  </si>
  <si>
    <t>9906087944136</t>
  </si>
  <si>
    <t>Isabel</t>
  </si>
  <si>
    <t>Meyer</t>
  </si>
  <si>
    <t>Oshalan</t>
  </si>
  <si>
    <t>Ishmael</t>
  </si>
  <si>
    <t>Mujahid</t>
  </si>
  <si>
    <t>Saajidah</t>
  </si>
  <si>
    <t>Jade</t>
  </si>
  <si>
    <t>Kayleigh</t>
  </si>
  <si>
    <t>Tonyjnr</t>
  </si>
  <si>
    <t>Claire</t>
  </si>
  <si>
    <t>Ronald</t>
  </si>
  <si>
    <t>Fils Back</t>
  </si>
  <si>
    <t>Amy</t>
  </si>
  <si>
    <t>Kayla</t>
  </si>
  <si>
    <t>Michelle</t>
  </si>
  <si>
    <t>Rethabile</t>
  </si>
  <si>
    <t>Joanna</t>
  </si>
  <si>
    <t>Vanessa</t>
  </si>
  <si>
    <t>Cullen</t>
  </si>
  <si>
    <t>Melissa</t>
  </si>
  <si>
    <t>Wade</t>
  </si>
  <si>
    <t>Kubo</t>
  </si>
  <si>
    <t>Caressa</t>
  </si>
  <si>
    <t>Kauthar</t>
  </si>
  <si>
    <t>Isaac</t>
  </si>
  <si>
    <t>Charlie</t>
  </si>
  <si>
    <t>Elvis</t>
  </si>
  <si>
    <t>Eric</t>
  </si>
  <si>
    <t>Joshua</t>
  </si>
  <si>
    <t>Kreeasen</t>
  </si>
  <si>
    <t>Nikita</t>
  </si>
  <si>
    <t>Alberto</t>
  </si>
  <si>
    <t>Xavier</t>
  </si>
  <si>
    <t>Bianca</t>
  </si>
  <si>
    <t>Kingsley</t>
  </si>
  <si>
    <t>Claudia</t>
  </si>
  <si>
    <t>Manou</t>
  </si>
  <si>
    <t>Kirsten</t>
  </si>
  <si>
    <t>Liberty</t>
  </si>
  <si>
    <t>Jennifer</t>
  </si>
  <si>
    <t>Sammoh</t>
  </si>
  <si>
    <t>Lara</t>
  </si>
  <si>
    <t>Megan</t>
  </si>
  <si>
    <t>SURNAME</t>
  </si>
  <si>
    <t>NAT_ID</t>
  </si>
  <si>
    <t>FIRST_NAME</t>
  </si>
  <si>
    <t>GENDER</t>
  </si>
  <si>
    <t>AGE_GROUP</t>
  </si>
  <si>
    <t>QUALIFICATION</t>
  </si>
  <si>
    <t>L1</t>
  </si>
  <si>
    <t>L2</t>
  </si>
  <si>
    <t>L3</t>
  </si>
  <si>
    <t>L4</t>
  </si>
  <si>
    <t>L5</t>
  </si>
  <si>
    <t>L6</t>
  </si>
  <si>
    <t>National Standard</t>
  </si>
  <si>
    <t>National Standard Retry</t>
  </si>
  <si>
    <t>District Standard</t>
  </si>
  <si>
    <t>Meeting Standard</t>
  </si>
  <si>
    <t>Standard Pending</t>
  </si>
  <si>
    <t>Failed to Qualify</t>
  </si>
  <si>
    <t>CODE</t>
  </si>
  <si>
    <t>DESCRIPTION</t>
  </si>
  <si>
    <t>Govender</t>
  </si>
  <si>
    <t>Molepo</t>
  </si>
  <si>
    <t>Mabe</t>
  </si>
  <si>
    <t>Nhlapo</t>
  </si>
  <si>
    <t>Masuku</t>
  </si>
  <si>
    <t>Kubeka</t>
  </si>
  <si>
    <t>Sibande</t>
  </si>
  <si>
    <t>Kumar</t>
  </si>
  <si>
    <t>Magagula</t>
  </si>
  <si>
    <t>Piliso</t>
  </si>
  <si>
    <t>DOB</t>
  </si>
  <si>
    <t>Date of Competition</t>
  </si>
  <si>
    <t>Venue</t>
  </si>
  <si>
    <t>Meeting Convenor</t>
  </si>
  <si>
    <t>Track Referee</t>
  </si>
  <si>
    <t>Field Referee</t>
  </si>
  <si>
    <t>Age Group Cut-Off Date</t>
  </si>
  <si>
    <t>National Sports Centre</t>
  </si>
  <si>
    <t>Peter Musk</t>
  </si>
  <si>
    <t>John Dlamini</t>
  </si>
  <si>
    <t>Lloyd van Helden</t>
  </si>
  <si>
    <t>Number of Athletes Per Age Group</t>
  </si>
  <si>
    <t xml:space="preserve"> Under_12</t>
  </si>
  <si>
    <t xml:space="preserve"> Under_13</t>
  </si>
  <si>
    <t xml:space="preserve"> Under_14</t>
  </si>
  <si>
    <t xml:space="preserve"> Under_15</t>
  </si>
  <si>
    <t xml:space="preserve"> Under_16</t>
  </si>
  <si>
    <t xml:space="preserve"> Under_17</t>
  </si>
  <si>
    <t xml:space="preserve"> Under_18</t>
  </si>
  <si>
    <t>SCHOOL</t>
  </si>
  <si>
    <t>Founders' High School</t>
  </si>
  <si>
    <t>Milton High School</t>
  </si>
  <si>
    <t>Prince Edward School</t>
  </si>
  <si>
    <t>St Patrick's College</t>
  </si>
  <si>
    <t>Emphandeni School</t>
  </si>
  <si>
    <t>Evelyn Girls College</t>
  </si>
  <si>
    <t>St Thomas School</t>
  </si>
  <si>
    <t>Townsend High School</t>
  </si>
  <si>
    <t>Bellevue School</t>
  </si>
  <si>
    <t>Robert Sibson School</t>
  </si>
  <si>
    <t>CLASSIFICATION</t>
  </si>
  <si>
    <t>Qn 5.2.4</t>
  </si>
  <si>
    <t>Qn 5.2.5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</si>
</sst>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10" fontId="0" fillId="0" borderId="0" xfId="0" applyNumberFormat="1"/>
    <xf numFmtId="164" fontId="0" fillId="0" borderId="0" xfId="0" applyNumberFormat="1"/>
    <xf numFmtId="1" fontId="0" fillId="0" borderId="0" xfId="0" applyNumberFormat="1"/>
    <xf numFmtId="15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 of Pupils</a:t>
            </a:r>
            <a:r>
              <a:rPr lang="en-GB" baseline="0"/>
              <a:t> Per Age Group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Summary!$A$16:$A$22</c:f>
              <c:strCache>
                <c:ptCount val="7"/>
                <c:pt idx="0">
                  <c:v> Under_12</c:v>
                </c:pt>
                <c:pt idx="1">
                  <c:v> Under_13</c:v>
                </c:pt>
                <c:pt idx="2">
                  <c:v> Under_14</c:v>
                </c:pt>
                <c:pt idx="3">
                  <c:v> Under_15</c:v>
                </c:pt>
                <c:pt idx="4">
                  <c:v> Under_16</c:v>
                </c:pt>
                <c:pt idx="5">
                  <c:v> Under_17</c:v>
                </c:pt>
                <c:pt idx="6">
                  <c:v> Under_18</c:v>
                </c:pt>
              </c:strCache>
            </c:strRef>
          </c:cat>
          <c:val>
            <c:numRef>
              <c:f>Summary!$B$16:$B$22</c:f>
              <c:numCache>
                <c:formatCode>General</c:formatCode>
                <c:ptCount val="7"/>
                <c:pt idx="0">
                  <c:v>28</c:v>
                </c:pt>
                <c:pt idx="1">
                  <c:v>28</c:v>
                </c:pt>
                <c:pt idx="2">
                  <c:v>24</c:v>
                </c:pt>
                <c:pt idx="3">
                  <c:v>31</c:v>
                </c:pt>
                <c:pt idx="4">
                  <c:v>29</c:v>
                </c:pt>
                <c:pt idx="5">
                  <c:v>26</c:v>
                </c:pt>
                <c:pt idx="6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54-4848-81D3-306316F52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2458483963089524"/>
          <c:y val="0.31828594342373873"/>
          <c:w val="0.17210914673401673"/>
          <c:h val="0.584491834354039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</xdr:colOff>
      <xdr:row>5</xdr:row>
      <xdr:rowOff>114300</xdr:rowOff>
    </xdr:from>
    <xdr:to>
      <xdr:col>14</xdr:col>
      <xdr:colOff>38100</xdr:colOff>
      <xdr:row>20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2A8F1E-BEAC-4A0C-B9ED-1D99A134F8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9"/>
  <sheetViews>
    <sheetView zoomScale="70" zoomScaleNormal="70" workbookViewId="0">
      <selection activeCell="I2" sqref="I2"/>
    </sheetView>
  </sheetViews>
  <sheetFormatPr defaultRowHeight="14.4" x14ac:dyDescent="0.3"/>
  <cols>
    <col min="1" max="1" width="13.77734375" bestFit="1" customWidth="1"/>
    <col min="2" max="2" width="11.6640625" bestFit="1" customWidth="1"/>
    <col min="3" max="3" width="15.6640625" bestFit="1" customWidth="1"/>
    <col min="4" max="4" width="7.88671875" bestFit="1" customWidth="1"/>
    <col min="5" max="5" width="17.88671875" bestFit="1" customWidth="1"/>
    <col min="6" max="6" width="17.88671875" customWidth="1"/>
    <col min="7" max="7" width="11.5546875" bestFit="1" customWidth="1"/>
    <col min="8" max="8" width="20.88671875" customWidth="1"/>
    <col min="9" max="9" width="22.33203125" bestFit="1" customWidth="1"/>
  </cols>
  <sheetData>
    <row r="1" spans="1:9" x14ac:dyDescent="0.3">
      <c r="A1" t="s">
        <v>577</v>
      </c>
      <c r="B1" t="s">
        <v>579</v>
      </c>
      <c r="C1" t="s">
        <v>578</v>
      </c>
      <c r="D1" t="s">
        <v>580</v>
      </c>
      <c r="E1" t="s">
        <v>607</v>
      </c>
      <c r="F1" t="s">
        <v>637</v>
      </c>
      <c r="G1" t="s">
        <v>581</v>
      </c>
      <c r="H1" t="s">
        <v>626</v>
      </c>
      <c r="I1" t="s">
        <v>582</v>
      </c>
    </row>
    <row r="2" spans="1:9" x14ac:dyDescent="0.3">
      <c r="A2" t="s">
        <v>180</v>
      </c>
      <c r="B2" s="1" t="s">
        <v>323</v>
      </c>
      <c r="C2" t="s">
        <v>526</v>
      </c>
      <c r="D2" t="str">
        <f>IF(VALUE(MID(C2,7,4))&gt;4999,"Male", "Female")</f>
        <v>Male</v>
      </c>
      <c r="E2" s="2">
        <v>38470</v>
      </c>
      <c r="F2" s="3" t="s">
        <v>587</v>
      </c>
      <c r="G2">
        <f>INT((Competition_Details!$B$6-Athletes!E2)/365)</f>
        <v>13</v>
      </c>
      <c r="H2" t="s">
        <v>627</v>
      </c>
      <c r="I2" t="str">
        <f>HLOOKUP(F2,Classification!$A$1:$G$2,2,0)</f>
        <v>Standard Pending</v>
      </c>
    </row>
    <row r="3" spans="1:9" x14ac:dyDescent="0.3">
      <c r="A3" t="s">
        <v>54</v>
      </c>
      <c r="B3" s="1" t="s">
        <v>281</v>
      </c>
      <c r="C3" t="s">
        <v>496</v>
      </c>
      <c r="D3" t="str">
        <f t="shared" ref="D3:D66" si="0">IF(VALUE(MID(C3,7,4))&gt;4999,"Male", "Female")</f>
        <v>Male</v>
      </c>
      <c r="E3" s="2">
        <v>36940</v>
      </c>
      <c r="F3" s="3" t="s">
        <v>588</v>
      </c>
      <c r="G3">
        <f>INT((Competition_Details!$B$6-Athletes!E3)/365)</f>
        <v>17</v>
      </c>
      <c r="H3" t="s">
        <v>635</v>
      </c>
      <c r="I3" t="str">
        <f>HLOOKUP(F3,Classification!$A$1:$G$2,2,0)</f>
        <v>Failed to Qualify</v>
      </c>
    </row>
    <row r="4" spans="1:9" x14ac:dyDescent="0.3">
      <c r="A4" t="s">
        <v>137</v>
      </c>
      <c r="B4" s="1" t="s">
        <v>303</v>
      </c>
      <c r="C4" t="s">
        <v>510</v>
      </c>
      <c r="D4" t="str">
        <f t="shared" si="0"/>
        <v>Male</v>
      </c>
      <c r="E4" s="2">
        <v>38059</v>
      </c>
      <c r="F4" s="3" t="s">
        <v>583</v>
      </c>
      <c r="G4">
        <f>INT((Competition_Details!$B$6-Athletes!E4)/365)</f>
        <v>14</v>
      </c>
      <c r="H4" t="s">
        <v>628</v>
      </c>
      <c r="I4" t="str">
        <f>HLOOKUP(F4,Classification!$A$1:$G$2,2,0)</f>
        <v>National Standard</v>
      </c>
    </row>
    <row r="5" spans="1:9" x14ac:dyDescent="0.3">
      <c r="A5" t="s">
        <v>123</v>
      </c>
      <c r="B5" s="1" t="s">
        <v>245</v>
      </c>
      <c r="C5" t="s">
        <v>475</v>
      </c>
      <c r="D5" t="str">
        <f t="shared" si="0"/>
        <v>Male</v>
      </c>
      <c r="E5" s="2">
        <v>37644</v>
      </c>
      <c r="F5" s="3" t="s">
        <v>583</v>
      </c>
      <c r="G5">
        <f>INT((Competition_Details!$B$6-Athletes!E5)/365)</f>
        <v>15</v>
      </c>
      <c r="H5" t="s">
        <v>628</v>
      </c>
      <c r="I5" t="str">
        <f>HLOOKUP(F5,Classification!$A$1:$G$2,2,0)</f>
        <v>National Standard</v>
      </c>
    </row>
    <row r="6" spans="1:9" x14ac:dyDescent="0.3">
      <c r="A6" t="s">
        <v>46</v>
      </c>
      <c r="B6" s="1" t="s">
        <v>238</v>
      </c>
      <c r="C6" t="s">
        <v>371</v>
      </c>
      <c r="D6" t="str">
        <f t="shared" si="0"/>
        <v>Female</v>
      </c>
      <c r="E6" s="2">
        <v>37998</v>
      </c>
      <c r="F6" s="3" t="s">
        <v>587</v>
      </c>
      <c r="G6">
        <f>INT((Competition_Details!$B$6-Athletes!E6)/365)</f>
        <v>14</v>
      </c>
      <c r="H6" t="s">
        <v>632</v>
      </c>
      <c r="I6" t="str">
        <f>HLOOKUP(F6,Classification!$A$1:$G$2,2,0)</f>
        <v>Standard Pending</v>
      </c>
    </row>
    <row r="7" spans="1:9" x14ac:dyDescent="0.3">
      <c r="A7" t="s">
        <v>124</v>
      </c>
      <c r="B7" s="1" t="s">
        <v>244</v>
      </c>
      <c r="C7" t="s">
        <v>376</v>
      </c>
      <c r="D7" t="str">
        <f t="shared" si="0"/>
        <v>Female</v>
      </c>
      <c r="E7" s="2">
        <v>36312</v>
      </c>
      <c r="F7" s="3" t="s">
        <v>587</v>
      </c>
      <c r="G7">
        <f>INT((Competition_Details!$B$6-Athletes!E7)/365)</f>
        <v>19</v>
      </c>
      <c r="H7" t="s">
        <v>635</v>
      </c>
      <c r="I7" t="str">
        <f>HLOOKUP(F7,Classification!$A$1:$G$2,2,0)</f>
        <v>Standard Pending</v>
      </c>
    </row>
    <row r="8" spans="1:9" x14ac:dyDescent="0.3">
      <c r="A8" t="s">
        <v>142</v>
      </c>
      <c r="B8" s="1" t="s">
        <v>267</v>
      </c>
      <c r="C8" t="s">
        <v>389</v>
      </c>
      <c r="D8" t="str">
        <f t="shared" si="0"/>
        <v>Female</v>
      </c>
      <c r="E8" s="2">
        <v>36951</v>
      </c>
      <c r="F8" s="3" t="s">
        <v>583</v>
      </c>
      <c r="G8">
        <f>INT((Competition_Details!$B$6-Athletes!E8)/365)</f>
        <v>17</v>
      </c>
      <c r="H8" t="s">
        <v>635</v>
      </c>
      <c r="I8" t="str">
        <f>HLOOKUP(F8,Classification!$A$1:$G$2,2,0)</f>
        <v>National Standard</v>
      </c>
    </row>
    <row r="9" spans="1:9" x14ac:dyDescent="0.3">
      <c r="A9" t="s">
        <v>62</v>
      </c>
      <c r="B9" s="1" t="s">
        <v>215</v>
      </c>
      <c r="C9" t="s">
        <v>353</v>
      </c>
      <c r="D9" t="str">
        <f t="shared" si="0"/>
        <v>Female</v>
      </c>
      <c r="E9" s="2">
        <v>38175</v>
      </c>
      <c r="F9" s="3" t="s">
        <v>588</v>
      </c>
      <c r="G9">
        <f>INT((Competition_Details!$B$6-Athletes!E9)/365)</f>
        <v>13</v>
      </c>
      <c r="H9" t="s">
        <v>633</v>
      </c>
      <c r="I9" t="str">
        <f>HLOOKUP(F9,Classification!$A$1:$G$2,2,0)</f>
        <v>Failed to Qualify</v>
      </c>
    </row>
    <row r="10" spans="1:9" x14ac:dyDescent="0.3">
      <c r="A10" t="s">
        <v>72</v>
      </c>
      <c r="B10" s="1" t="s">
        <v>552</v>
      </c>
      <c r="C10" t="s">
        <v>471</v>
      </c>
      <c r="D10" t="str">
        <f t="shared" si="0"/>
        <v>Male</v>
      </c>
      <c r="E10" s="2">
        <v>37679</v>
      </c>
      <c r="F10" s="3" t="s">
        <v>587</v>
      </c>
      <c r="G10">
        <f>INT((Competition_Details!$B$6-Athletes!E10)/365)</f>
        <v>15</v>
      </c>
      <c r="H10" t="s">
        <v>630</v>
      </c>
      <c r="I10" t="str">
        <f>HLOOKUP(F10,Classification!$A$1:$G$2,2,0)</f>
        <v>Standard Pending</v>
      </c>
    </row>
    <row r="11" spans="1:9" x14ac:dyDescent="0.3">
      <c r="A11" t="s">
        <v>18</v>
      </c>
      <c r="B11" s="1" t="s">
        <v>231</v>
      </c>
      <c r="C11" t="s">
        <v>464</v>
      </c>
      <c r="D11" t="str">
        <f t="shared" si="0"/>
        <v>Male</v>
      </c>
      <c r="E11" s="2">
        <v>36988</v>
      </c>
      <c r="F11" s="3" t="s">
        <v>585</v>
      </c>
      <c r="G11">
        <f>INT((Competition_Details!$B$6-Athletes!E11)/365)</f>
        <v>17</v>
      </c>
      <c r="H11" t="s">
        <v>635</v>
      </c>
      <c r="I11" t="str">
        <f>HLOOKUP(F11,Classification!$A$1:$G$2,2,0)</f>
        <v>District Standard</v>
      </c>
    </row>
    <row r="12" spans="1:9" x14ac:dyDescent="0.3">
      <c r="A12" t="s">
        <v>11</v>
      </c>
      <c r="B12" s="1" t="s">
        <v>536</v>
      </c>
      <c r="C12" t="s">
        <v>492</v>
      </c>
      <c r="D12" t="str">
        <f t="shared" si="0"/>
        <v>Male</v>
      </c>
      <c r="E12" s="2">
        <v>38242</v>
      </c>
      <c r="F12" s="3" t="s">
        <v>586</v>
      </c>
      <c r="G12">
        <f>INT((Competition_Details!$B$6-Athletes!E12)/365)</f>
        <v>13</v>
      </c>
      <c r="H12" t="s">
        <v>636</v>
      </c>
      <c r="I12" t="str">
        <f>HLOOKUP(F12,Classification!$A$1:$G$2,2,0)</f>
        <v>Meeting Standard</v>
      </c>
    </row>
    <row r="13" spans="1:9" x14ac:dyDescent="0.3">
      <c r="A13" t="s">
        <v>106</v>
      </c>
      <c r="B13" s="1" t="s">
        <v>273</v>
      </c>
      <c r="C13" t="s">
        <v>491</v>
      </c>
      <c r="D13" t="str">
        <f t="shared" si="0"/>
        <v>Male</v>
      </c>
      <c r="E13" s="2">
        <v>37069</v>
      </c>
      <c r="F13" s="3" t="s">
        <v>586</v>
      </c>
      <c r="G13">
        <f>INT((Competition_Details!$B$6-Athletes!E13)/365)</f>
        <v>17</v>
      </c>
      <c r="H13" t="s">
        <v>627</v>
      </c>
      <c r="I13" t="str">
        <f>HLOOKUP(F13,Classification!$A$1:$G$2,2,0)</f>
        <v>Meeting Standard</v>
      </c>
    </row>
    <row r="14" spans="1:9" x14ac:dyDescent="0.3">
      <c r="A14" t="s">
        <v>165</v>
      </c>
      <c r="B14" s="1" t="s">
        <v>569</v>
      </c>
      <c r="C14" t="s">
        <v>370</v>
      </c>
      <c r="D14" t="str">
        <f t="shared" si="0"/>
        <v>Female</v>
      </c>
      <c r="E14" s="2">
        <v>37600</v>
      </c>
      <c r="F14" s="3" t="s">
        <v>584</v>
      </c>
      <c r="G14">
        <f>INT((Competition_Details!$B$6-Athletes!E14)/365)</f>
        <v>15</v>
      </c>
      <c r="H14" t="s">
        <v>636</v>
      </c>
      <c r="I14" t="str">
        <f>HLOOKUP(F14,Classification!$A$1:$G$2,2,0)</f>
        <v>National Standard Retry</v>
      </c>
    </row>
    <row r="15" spans="1:9" x14ac:dyDescent="0.3">
      <c r="A15" t="s">
        <v>94</v>
      </c>
      <c r="B15" s="1" t="s">
        <v>214</v>
      </c>
      <c r="C15" t="s">
        <v>451</v>
      </c>
      <c r="D15" t="str">
        <f t="shared" si="0"/>
        <v>Male</v>
      </c>
      <c r="E15" s="2">
        <v>38046</v>
      </c>
      <c r="F15" s="3" t="s">
        <v>588</v>
      </c>
      <c r="G15">
        <f>INT((Competition_Details!$B$6-Athletes!E15)/365)</f>
        <v>14</v>
      </c>
      <c r="H15" t="s">
        <v>627</v>
      </c>
      <c r="I15" t="str">
        <f>HLOOKUP(F15,Classification!$A$1:$G$2,2,0)</f>
        <v>Failed to Qualify</v>
      </c>
    </row>
    <row r="16" spans="1:9" x14ac:dyDescent="0.3">
      <c r="A16" t="s">
        <v>87</v>
      </c>
      <c r="B16" s="1" t="s">
        <v>194</v>
      </c>
      <c r="C16" t="s">
        <v>340</v>
      </c>
      <c r="D16" t="str">
        <f t="shared" si="0"/>
        <v>Female</v>
      </c>
      <c r="E16" s="2">
        <v>36421</v>
      </c>
      <c r="F16" s="3" t="s">
        <v>584</v>
      </c>
      <c r="G16">
        <f>INT((Competition_Details!$B$6-Athletes!E16)/365)</f>
        <v>18</v>
      </c>
      <c r="H16" t="s">
        <v>634</v>
      </c>
      <c r="I16" t="str">
        <f>HLOOKUP(F16,Classification!$A$1:$G$2,2,0)</f>
        <v>National Standard Retry</v>
      </c>
    </row>
    <row r="17" spans="1:9" x14ac:dyDescent="0.3">
      <c r="A17" t="s">
        <v>47</v>
      </c>
      <c r="B17" s="1" t="s">
        <v>333</v>
      </c>
      <c r="C17" t="s">
        <v>532</v>
      </c>
      <c r="D17" t="str">
        <f t="shared" si="0"/>
        <v>Male</v>
      </c>
      <c r="E17" s="2">
        <v>38084</v>
      </c>
      <c r="F17" s="3" t="s">
        <v>584</v>
      </c>
      <c r="G17">
        <f>INT((Competition_Details!$B$6-Athletes!E17)/365)</f>
        <v>14</v>
      </c>
      <c r="H17" t="s">
        <v>635</v>
      </c>
      <c r="I17" t="str">
        <f>HLOOKUP(F17,Classification!$A$1:$G$2,2,0)</f>
        <v>National Standard Retry</v>
      </c>
    </row>
    <row r="18" spans="1:9" x14ac:dyDescent="0.3">
      <c r="A18" t="s">
        <v>71</v>
      </c>
      <c r="B18" s="1" t="s">
        <v>308</v>
      </c>
      <c r="C18" t="s">
        <v>415</v>
      </c>
      <c r="D18" t="str">
        <f t="shared" si="0"/>
        <v>Female</v>
      </c>
      <c r="E18" s="2">
        <v>38640</v>
      </c>
      <c r="F18" s="3" t="s">
        <v>585</v>
      </c>
      <c r="G18">
        <f>INT((Competition_Details!$B$6-Athletes!E18)/365)</f>
        <v>12</v>
      </c>
      <c r="H18" t="s">
        <v>632</v>
      </c>
      <c r="I18" t="str">
        <f>HLOOKUP(F18,Classification!$A$1:$G$2,2,0)</f>
        <v>District Standard</v>
      </c>
    </row>
    <row r="19" spans="1:9" x14ac:dyDescent="0.3">
      <c r="A19" t="s">
        <v>603</v>
      </c>
      <c r="B19" s="1" t="s">
        <v>239</v>
      </c>
      <c r="C19" t="s">
        <v>470</v>
      </c>
      <c r="D19" t="str">
        <f t="shared" si="0"/>
        <v>Male</v>
      </c>
      <c r="E19" s="2">
        <v>36743</v>
      </c>
      <c r="F19" s="3" t="s">
        <v>586</v>
      </c>
      <c r="G19">
        <f>INT((Competition_Details!$B$6-Athletes!E19)/365)</f>
        <v>17</v>
      </c>
      <c r="H19" t="s">
        <v>629</v>
      </c>
      <c r="I19" t="str">
        <f>HLOOKUP(F19,Classification!$A$1:$G$2,2,0)</f>
        <v>Meeting Standard</v>
      </c>
    </row>
    <row r="20" spans="1:9" x14ac:dyDescent="0.3">
      <c r="A20" t="s">
        <v>171</v>
      </c>
      <c r="B20" s="1" t="s">
        <v>200</v>
      </c>
      <c r="C20" t="s">
        <v>345</v>
      </c>
      <c r="D20" t="str">
        <f t="shared" si="0"/>
        <v>Female</v>
      </c>
      <c r="E20" s="2">
        <v>37613</v>
      </c>
      <c r="F20" s="3" t="s">
        <v>587</v>
      </c>
      <c r="G20">
        <f>INT((Competition_Details!$B$6-Athletes!E20)/365)</f>
        <v>15</v>
      </c>
      <c r="H20" t="s">
        <v>635</v>
      </c>
      <c r="I20" t="str">
        <f>HLOOKUP(F20,Classification!$A$1:$G$2,2,0)</f>
        <v>Standard Pending</v>
      </c>
    </row>
    <row r="21" spans="1:9" x14ac:dyDescent="0.3">
      <c r="A21" t="s">
        <v>597</v>
      </c>
      <c r="B21" s="1" t="s">
        <v>539</v>
      </c>
      <c r="C21" t="s">
        <v>432</v>
      </c>
      <c r="D21" t="str">
        <f t="shared" si="0"/>
        <v>Female</v>
      </c>
      <c r="E21" s="2">
        <v>37485</v>
      </c>
      <c r="F21" s="3" t="s">
        <v>584</v>
      </c>
      <c r="G21">
        <f>INT((Competition_Details!$B$6-Athletes!E21)/365)</f>
        <v>15</v>
      </c>
      <c r="H21" t="s">
        <v>631</v>
      </c>
      <c r="I21" t="str">
        <f>HLOOKUP(F21,Classification!$A$1:$G$2,2,0)</f>
        <v>National Standard Retry</v>
      </c>
    </row>
    <row r="22" spans="1:9" x14ac:dyDescent="0.3">
      <c r="A22" t="s">
        <v>150</v>
      </c>
      <c r="B22" s="1" t="s">
        <v>233</v>
      </c>
      <c r="C22" t="s">
        <v>465</v>
      </c>
      <c r="D22" t="str">
        <f t="shared" si="0"/>
        <v>Male</v>
      </c>
      <c r="E22" s="2">
        <v>36655</v>
      </c>
      <c r="F22" s="3" t="s">
        <v>588</v>
      </c>
      <c r="G22">
        <f>INT((Competition_Details!$B$6-Athletes!E22)/365)</f>
        <v>18</v>
      </c>
      <c r="H22" t="s">
        <v>627</v>
      </c>
      <c r="I22" t="str">
        <f>HLOOKUP(F22,Classification!$A$1:$G$2,2,0)</f>
        <v>Failed to Qualify</v>
      </c>
    </row>
    <row r="23" spans="1:9" x14ac:dyDescent="0.3">
      <c r="A23" t="s">
        <v>153</v>
      </c>
      <c r="B23" s="1" t="s">
        <v>230</v>
      </c>
      <c r="C23" t="s">
        <v>365</v>
      </c>
      <c r="D23" t="str">
        <f t="shared" si="0"/>
        <v>Female</v>
      </c>
      <c r="E23" s="2">
        <v>37128</v>
      </c>
      <c r="F23" s="3" t="s">
        <v>584</v>
      </c>
      <c r="G23">
        <f>INT((Competition_Details!$B$6-Athletes!E23)/365)</f>
        <v>16</v>
      </c>
      <c r="H23" t="s">
        <v>636</v>
      </c>
      <c r="I23" t="str">
        <f>HLOOKUP(F23,Classification!$A$1:$G$2,2,0)</f>
        <v>National Standard Retry</v>
      </c>
    </row>
    <row r="24" spans="1:9" x14ac:dyDescent="0.3">
      <c r="A24" t="s">
        <v>119</v>
      </c>
      <c r="B24" s="1" t="s">
        <v>316</v>
      </c>
      <c r="C24" t="s">
        <v>423</v>
      </c>
      <c r="D24" t="str">
        <f t="shared" si="0"/>
        <v>Female</v>
      </c>
      <c r="E24" s="2">
        <v>38026</v>
      </c>
      <c r="F24" s="3" t="s">
        <v>585</v>
      </c>
      <c r="G24">
        <f>INT((Competition_Details!$B$6-Athletes!E24)/365)</f>
        <v>14</v>
      </c>
      <c r="H24" t="s">
        <v>635</v>
      </c>
      <c r="I24" t="str">
        <f>HLOOKUP(F24,Classification!$A$1:$G$2,2,0)</f>
        <v>District Standard</v>
      </c>
    </row>
    <row r="25" spans="1:9" x14ac:dyDescent="0.3">
      <c r="A25" t="s">
        <v>115</v>
      </c>
      <c r="B25" s="1" t="s">
        <v>191</v>
      </c>
      <c r="C25" t="s">
        <v>437</v>
      </c>
      <c r="D25" t="str">
        <f t="shared" si="0"/>
        <v>Male</v>
      </c>
      <c r="E25" s="2">
        <v>36972</v>
      </c>
      <c r="F25" s="3" t="s">
        <v>588</v>
      </c>
      <c r="G25">
        <f>INT((Competition_Details!$B$6-Athletes!E25)/365)</f>
        <v>17</v>
      </c>
      <c r="H25" t="s">
        <v>627</v>
      </c>
      <c r="I25" t="str">
        <f>HLOOKUP(F25,Classification!$A$1:$G$2,2,0)</f>
        <v>Failed to Qualify</v>
      </c>
    </row>
    <row r="26" spans="1:9" x14ac:dyDescent="0.3">
      <c r="A26" t="s">
        <v>160</v>
      </c>
      <c r="B26" s="1" t="s">
        <v>197</v>
      </c>
      <c r="C26" t="s">
        <v>343</v>
      </c>
      <c r="D26" t="str">
        <f t="shared" si="0"/>
        <v>Female</v>
      </c>
      <c r="E26" s="2">
        <v>36227</v>
      </c>
      <c r="F26" s="3" t="s">
        <v>588</v>
      </c>
      <c r="G26">
        <f>INT((Competition_Details!$B$6-Athletes!E26)/365)</f>
        <v>19</v>
      </c>
      <c r="H26" t="s">
        <v>636</v>
      </c>
      <c r="I26" t="str">
        <f>HLOOKUP(F26,Classification!$A$1:$G$2,2,0)</f>
        <v>Failed to Qualify</v>
      </c>
    </row>
    <row r="27" spans="1:9" x14ac:dyDescent="0.3">
      <c r="A27" t="s">
        <v>73</v>
      </c>
      <c r="B27" s="1" t="s">
        <v>280</v>
      </c>
      <c r="C27" t="s">
        <v>397</v>
      </c>
      <c r="D27" t="str">
        <f t="shared" si="0"/>
        <v>Female</v>
      </c>
      <c r="E27" s="2">
        <v>36321</v>
      </c>
      <c r="F27" s="3" t="s">
        <v>585</v>
      </c>
      <c r="G27">
        <f>INT((Competition_Details!$B$6-Athletes!E27)/365)</f>
        <v>19</v>
      </c>
      <c r="H27" t="s">
        <v>633</v>
      </c>
      <c r="I27" t="str">
        <f>HLOOKUP(F27,Classification!$A$1:$G$2,2,0)</f>
        <v>District Standard</v>
      </c>
    </row>
    <row r="28" spans="1:9" x14ac:dyDescent="0.3">
      <c r="A28" t="s">
        <v>40</v>
      </c>
      <c r="B28" s="1" t="s">
        <v>544</v>
      </c>
      <c r="C28" t="s">
        <v>518</v>
      </c>
      <c r="D28" t="str">
        <f t="shared" si="0"/>
        <v>Male</v>
      </c>
      <c r="E28" s="2">
        <v>36575</v>
      </c>
      <c r="F28" s="3" t="s">
        <v>586</v>
      </c>
      <c r="G28">
        <f>INT((Competition_Details!$B$6-Athletes!E28)/365)</f>
        <v>18</v>
      </c>
      <c r="H28" t="s">
        <v>635</v>
      </c>
      <c r="I28" t="str">
        <f>HLOOKUP(F28,Classification!$A$1:$G$2,2,0)</f>
        <v>Meeting Standard</v>
      </c>
    </row>
    <row r="29" spans="1:9" x14ac:dyDescent="0.3">
      <c r="A29" t="s">
        <v>125</v>
      </c>
      <c r="B29" s="1" t="s">
        <v>216</v>
      </c>
      <c r="C29" t="s">
        <v>452</v>
      </c>
      <c r="D29" t="str">
        <f t="shared" si="0"/>
        <v>Male</v>
      </c>
      <c r="E29" s="2">
        <v>38551</v>
      </c>
      <c r="F29" s="3" t="s">
        <v>584</v>
      </c>
      <c r="G29">
        <f>INT((Competition_Details!$B$6-Athletes!E29)/365)</f>
        <v>12</v>
      </c>
      <c r="H29" t="s">
        <v>629</v>
      </c>
      <c r="I29" t="str">
        <f>HLOOKUP(F29,Classification!$A$1:$G$2,2,0)</f>
        <v>National Standard Retry</v>
      </c>
    </row>
    <row r="30" spans="1:9" x14ac:dyDescent="0.3">
      <c r="A30" t="s">
        <v>600</v>
      </c>
      <c r="B30" s="1" t="s">
        <v>555</v>
      </c>
      <c r="C30" t="s">
        <v>523</v>
      </c>
      <c r="D30" t="str">
        <f t="shared" si="0"/>
        <v>Male</v>
      </c>
      <c r="E30" s="2">
        <v>36235</v>
      </c>
      <c r="F30" s="3" t="s">
        <v>586</v>
      </c>
      <c r="G30">
        <f>INT((Competition_Details!$B$6-Athletes!E30)/365)</f>
        <v>19</v>
      </c>
      <c r="H30" t="s">
        <v>629</v>
      </c>
      <c r="I30" t="str">
        <f>HLOOKUP(F30,Classification!$A$1:$G$2,2,0)</f>
        <v>Meeting Standard</v>
      </c>
    </row>
    <row r="31" spans="1:9" x14ac:dyDescent="0.3">
      <c r="A31" t="s">
        <v>77</v>
      </c>
      <c r="B31" s="1" t="s">
        <v>325</v>
      </c>
      <c r="C31" t="s">
        <v>527</v>
      </c>
      <c r="D31" t="str">
        <f t="shared" si="0"/>
        <v>Male</v>
      </c>
      <c r="E31" s="2">
        <v>36610</v>
      </c>
      <c r="F31" s="3" t="s">
        <v>584</v>
      </c>
      <c r="G31">
        <f>INT((Competition_Details!$B$6-Athletes!E31)/365)</f>
        <v>18</v>
      </c>
      <c r="H31" t="s">
        <v>629</v>
      </c>
      <c r="I31" t="str">
        <f>HLOOKUP(F31,Classification!$A$1:$G$2,2,0)</f>
        <v>National Standard Retry</v>
      </c>
    </row>
    <row r="32" spans="1:9" x14ac:dyDescent="0.3">
      <c r="A32" t="s">
        <v>93</v>
      </c>
      <c r="B32" s="1" t="s">
        <v>328</v>
      </c>
      <c r="C32" t="s">
        <v>430</v>
      </c>
      <c r="D32" t="str">
        <f t="shared" si="0"/>
        <v>Female</v>
      </c>
      <c r="E32" s="2">
        <v>36362</v>
      </c>
      <c r="F32" s="3" t="s">
        <v>583</v>
      </c>
      <c r="G32">
        <f>INT((Competition_Details!$B$6-Athletes!E32)/365)</f>
        <v>18</v>
      </c>
      <c r="H32" t="s">
        <v>634</v>
      </c>
      <c r="I32" t="str">
        <f>HLOOKUP(F32,Classification!$A$1:$G$2,2,0)</f>
        <v>National Standard</v>
      </c>
    </row>
    <row r="33" spans="1:9" x14ac:dyDescent="0.3">
      <c r="A33" t="s">
        <v>133</v>
      </c>
      <c r="B33" s="1" t="s">
        <v>209</v>
      </c>
      <c r="C33" t="s">
        <v>448</v>
      </c>
      <c r="D33" t="str">
        <f t="shared" si="0"/>
        <v>Male</v>
      </c>
      <c r="E33" s="2">
        <v>36900</v>
      </c>
      <c r="F33" s="3" t="s">
        <v>587</v>
      </c>
      <c r="G33">
        <f>INT((Competition_Details!$B$6-Athletes!E33)/365)</f>
        <v>17</v>
      </c>
      <c r="H33" t="s">
        <v>630</v>
      </c>
      <c r="I33" t="str">
        <f>HLOOKUP(F33,Classification!$A$1:$G$2,2,0)</f>
        <v>Standard Pending</v>
      </c>
    </row>
    <row r="34" spans="1:9" x14ac:dyDescent="0.3">
      <c r="A34" t="s">
        <v>86</v>
      </c>
      <c r="B34" s="1" t="s">
        <v>253</v>
      </c>
      <c r="C34" t="s">
        <v>480</v>
      </c>
      <c r="D34" t="str">
        <f t="shared" si="0"/>
        <v>Male</v>
      </c>
      <c r="E34" s="2">
        <v>36262</v>
      </c>
      <c r="F34" s="3" t="s">
        <v>587</v>
      </c>
      <c r="G34">
        <f>INT((Competition_Details!$B$6-Athletes!E34)/365)</f>
        <v>19</v>
      </c>
      <c r="H34" t="s">
        <v>628</v>
      </c>
      <c r="I34" t="str">
        <f>HLOOKUP(F34,Classification!$A$1:$G$2,2,0)</f>
        <v>Standard Pending</v>
      </c>
    </row>
    <row r="35" spans="1:9" x14ac:dyDescent="0.3">
      <c r="A35" t="s">
        <v>80</v>
      </c>
      <c r="B35" s="1" t="s">
        <v>206</v>
      </c>
      <c r="C35" t="s">
        <v>348</v>
      </c>
      <c r="D35" t="str">
        <f t="shared" si="0"/>
        <v>Female</v>
      </c>
      <c r="E35" s="2">
        <v>36914</v>
      </c>
      <c r="F35" s="3" t="s">
        <v>585</v>
      </c>
      <c r="G35">
        <f>INT((Competition_Details!$B$6-Athletes!E35)/365)</f>
        <v>17</v>
      </c>
      <c r="H35" t="s">
        <v>631</v>
      </c>
      <c r="I35" t="str">
        <f>HLOOKUP(F35,Classification!$A$1:$G$2,2,0)</f>
        <v>District Standard</v>
      </c>
    </row>
    <row r="36" spans="1:9" x14ac:dyDescent="0.3">
      <c r="A36" t="s">
        <v>157</v>
      </c>
      <c r="B36" s="1" t="s">
        <v>566</v>
      </c>
      <c r="C36" t="s">
        <v>456</v>
      </c>
      <c r="D36" t="str">
        <f t="shared" si="0"/>
        <v>Male</v>
      </c>
      <c r="E36" s="2">
        <v>37550</v>
      </c>
      <c r="F36" s="3" t="s">
        <v>587</v>
      </c>
      <c r="G36">
        <f>INT((Competition_Details!$B$6-Athletes!E36)/365)</f>
        <v>15</v>
      </c>
      <c r="H36" t="s">
        <v>630</v>
      </c>
      <c r="I36" t="str">
        <f>HLOOKUP(F36,Classification!$A$1:$G$2,2,0)</f>
        <v>Standard Pending</v>
      </c>
    </row>
    <row r="37" spans="1:9" x14ac:dyDescent="0.3">
      <c r="A37" t="s">
        <v>42</v>
      </c>
      <c r="B37" s="1" t="s">
        <v>546</v>
      </c>
      <c r="C37" t="s">
        <v>338</v>
      </c>
      <c r="D37" t="str">
        <f t="shared" si="0"/>
        <v>Female</v>
      </c>
      <c r="E37" s="2">
        <v>37920</v>
      </c>
      <c r="F37" s="3" t="s">
        <v>587</v>
      </c>
      <c r="G37">
        <f>INT((Competition_Details!$B$6-Athletes!E37)/365)</f>
        <v>14</v>
      </c>
      <c r="H37" t="s">
        <v>631</v>
      </c>
      <c r="I37" t="str">
        <f>HLOOKUP(F37,Classification!$A$1:$G$2,2,0)</f>
        <v>Standard Pending</v>
      </c>
    </row>
    <row r="38" spans="1:9" x14ac:dyDescent="0.3">
      <c r="A38" t="s">
        <v>92</v>
      </c>
      <c r="B38" s="1" t="s">
        <v>221</v>
      </c>
      <c r="C38" t="s">
        <v>457</v>
      </c>
      <c r="D38" t="str">
        <f t="shared" si="0"/>
        <v>Male</v>
      </c>
      <c r="E38" s="2">
        <v>38613</v>
      </c>
      <c r="F38" s="3" t="s">
        <v>585</v>
      </c>
      <c r="G38">
        <f>INT((Competition_Details!$B$6-Athletes!E38)/365)</f>
        <v>12</v>
      </c>
      <c r="H38" t="s">
        <v>628</v>
      </c>
      <c r="I38" t="str">
        <f>HLOOKUP(F38,Classification!$A$1:$G$2,2,0)</f>
        <v>District Standard</v>
      </c>
    </row>
    <row r="39" spans="1:9" x14ac:dyDescent="0.3">
      <c r="A39" t="s">
        <v>599</v>
      </c>
      <c r="B39" s="1" t="s">
        <v>292</v>
      </c>
      <c r="C39" t="s">
        <v>405</v>
      </c>
      <c r="D39" t="str">
        <f t="shared" si="0"/>
        <v>Female</v>
      </c>
      <c r="E39" s="2">
        <v>37978</v>
      </c>
      <c r="F39" s="3" t="s">
        <v>587</v>
      </c>
      <c r="G39">
        <f>INT((Competition_Details!$B$6-Athletes!E39)/365)</f>
        <v>14</v>
      </c>
      <c r="H39" t="s">
        <v>634</v>
      </c>
      <c r="I39" t="str">
        <f>HLOOKUP(F39,Classification!$A$1:$G$2,2,0)</f>
        <v>Standard Pending</v>
      </c>
    </row>
    <row r="40" spans="1:9" x14ac:dyDescent="0.3">
      <c r="A40" t="s">
        <v>16</v>
      </c>
      <c r="B40" s="1" t="s">
        <v>535</v>
      </c>
      <c r="C40" t="s">
        <v>463</v>
      </c>
      <c r="D40" t="str">
        <f t="shared" si="0"/>
        <v>Male</v>
      </c>
      <c r="E40" s="2">
        <v>37142</v>
      </c>
      <c r="F40" s="3" t="s">
        <v>587</v>
      </c>
      <c r="G40">
        <f>INT((Competition_Details!$B$6-Athletes!E40)/365)</f>
        <v>16</v>
      </c>
      <c r="H40" t="s">
        <v>636</v>
      </c>
      <c r="I40" t="str">
        <f>HLOOKUP(F40,Classification!$A$1:$G$2,2,0)</f>
        <v>Standard Pending</v>
      </c>
    </row>
    <row r="41" spans="1:9" x14ac:dyDescent="0.3">
      <c r="A41" t="s">
        <v>169</v>
      </c>
      <c r="B41" s="1" t="s">
        <v>190</v>
      </c>
      <c r="C41" t="s">
        <v>436</v>
      </c>
      <c r="D41" t="str">
        <f t="shared" si="0"/>
        <v>Male</v>
      </c>
      <c r="E41" s="2">
        <v>36640</v>
      </c>
      <c r="F41" s="3" t="s">
        <v>584</v>
      </c>
      <c r="G41">
        <f>INT((Competition_Details!$B$6-Athletes!E41)/365)</f>
        <v>18</v>
      </c>
      <c r="H41" t="s">
        <v>629</v>
      </c>
      <c r="I41" t="str">
        <f>HLOOKUP(F41,Classification!$A$1:$G$2,2,0)</f>
        <v>National Standard Retry</v>
      </c>
    </row>
    <row r="42" spans="1:9" x14ac:dyDescent="0.3">
      <c r="A42" t="s">
        <v>27</v>
      </c>
      <c r="B42" s="1" t="s">
        <v>195</v>
      </c>
      <c r="C42" t="s">
        <v>341</v>
      </c>
      <c r="D42" t="str">
        <f t="shared" si="0"/>
        <v>Female</v>
      </c>
      <c r="E42" s="2">
        <v>38071</v>
      </c>
      <c r="F42" s="3" t="s">
        <v>588</v>
      </c>
      <c r="G42">
        <f>INT((Competition_Details!$B$6-Athletes!E42)/365)</f>
        <v>14</v>
      </c>
      <c r="H42" t="s">
        <v>632</v>
      </c>
      <c r="I42" t="str">
        <f>HLOOKUP(F42,Classification!$A$1:$G$2,2,0)</f>
        <v>Failed to Qualify</v>
      </c>
    </row>
    <row r="43" spans="1:9" x14ac:dyDescent="0.3">
      <c r="A43" t="s">
        <v>3</v>
      </c>
      <c r="B43" s="1" t="s">
        <v>207</v>
      </c>
      <c r="C43" t="s">
        <v>447</v>
      </c>
      <c r="D43" t="str">
        <f t="shared" si="0"/>
        <v>Male</v>
      </c>
      <c r="E43" s="2">
        <v>36980</v>
      </c>
      <c r="F43" s="3" t="s">
        <v>585</v>
      </c>
      <c r="G43">
        <f>INT((Competition_Details!$B$6-Athletes!E43)/365)</f>
        <v>17</v>
      </c>
      <c r="H43" t="s">
        <v>636</v>
      </c>
      <c r="I43" t="str">
        <f>HLOOKUP(F43,Classification!$A$1:$G$2,2,0)</f>
        <v>District Standard</v>
      </c>
    </row>
    <row r="44" spans="1:9" x14ac:dyDescent="0.3">
      <c r="A44" t="s">
        <v>146</v>
      </c>
      <c r="B44" s="1" t="s">
        <v>241</v>
      </c>
      <c r="C44" t="s">
        <v>373</v>
      </c>
      <c r="D44" t="str">
        <f t="shared" si="0"/>
        <v>Female</v>
      </c>
      <c r="E44" s="2">
        <v>36237</v>
      </c>
      <c r="F44" s="3" t="s">
        <v>583</v>
      </c>
      <c r="G44">
        <f>INT((Competition_Details!$B$6-Athletes!E44)/365)</f>
        <v>19</v>
      </c>
      <c r="H44" t="s">
        <v>635</v>
      </c>
      <c r="I44" t="str">
        <f>HLOOKUP(F44,Classification!$A$1:$G$2,2,0)</f>
        <v>National Standard</v>
      </c>
    </row>
    <row r="45" spans="1:9" x14ac:dyDescent="0.3">
      <c r="A45" t="s">
        <v>121</v>
      </c>
      <c r="B45" s="1" t="s">
        <v>47</v>
      </c>
      <c r="C45" t="s">
        <v>441</v>
      </c>
      <c r="D45" t="str">
        <f t="shared" si="0"/>
        <v>Male</v>
      </c>
      <c r="E45" s="2">
        <v>36299</v>
      </c>
      <c r="F45" s="3" t="s">
        <v>584</v>
      </c>
      <c r="G45">
        <f>INT((Competition_Details!$B$6-Athletes!E45)/365)</f>
        <v>19</v>
      </c>
      <c r="H45" t="s">
        <v>630</v>
      </c>
      <c r="I45" t="str">
        <f>HLOOKUP(F45,Classification!$A$1:$G$2,2,0)</f>
        <v>National Standard Retry</v>
      </c>
    </row>
    <row r="46" spans="1:9" x14ac:dyDescent="0.3">
      <c r="A46" t="s">
        <v>114</v>
      </c>
      <c r="B46" s="1" t="s">
        <v>559</v>
      </c>
      <c r="C46" t="s">
        <v>473</v>
      </c>
      <c r="D46" t="str">
        <f t="shared" si="0"/>
        <v>Male</v>
      </c>
      <c r="E46" s="2">
        <v>38176</v>
      </c>
      <c r="F46" s="3" t="s">
        <v>587</v>
      </c>
      <c r="G46">
        <f>INT((Competition_Details!$B$6-Athletes!E46)/365)</f>
        <v>13</v>
      </c>
      <c r="H46" t="s">
        <v>629</v>
      </c>
      <c r="I46" t="str">
        <f>HLOOKUP(F46,Classification!$A$1:$G$2,2,0)</f>
        <v>Standard Pending</v>
      </c>
    </row>
    <row r="47" spans="1:9" x14ac:dyDescent="0.3">
      <c r="A47" t="s">
        <v>64</v>
      </c>
      <c r="B47" s="1" t="s">
        <v>317</v>
      </c>
      <c r="C47" t="s">
        <v>522</v>
      </c>
      <c r="D47" t="str">
        <f t="shared" si="0"/>
        <v>Male</v>
      </c>
      <c r="E47" s="2">
        <v>37108</v>
      </c>
      <c r="F47" s="3" t="s">
        <v>583</v>
      </c>
      <c r="G47">
        <f>INT((Competition_Details!$B$6-Athletes!E47)/365)</f>
        <v>16</v>
      </c>
      <c r="H47" t="s">
        <v>627</v>
      </c>
      <c r="I47" t="str">
        <f>HLOOKUP(F47,Classification!$A$1:$G$2,2,0)</f>
        <v>National Standard</v>
      </c>
    </row>
    <row r="48" spans="1:9" x14ac:dyDescent="0.3">
      <c r="A48" t="s">
        <v>29</v>
      </c>
      <c r="B48" s="1" t="s">
        <v>314</v>
      </c>
      <c r="C48" t="s">
        <v>520</v>
      </c>
      <c r="D48" t="str">
        <f t="shared" si="0"/>
        <v>Male</v>
      </c>
      <c r="E48" s="2">
        <v>36555</v>
      </c>
      <c r="F48" s="3" t="s">
        <v>585</v>
      </c>
      <c r="G48">
        <f>INT((Competition_Details!$B$6-Athletes!E48)/365)</f>
        <v>18</v>
      </c>
      <c r="H48" t="s">
        <v>636</v>
      </c>
      <c r="I48" t="str">
        <f>HLOOKUP(F48,Classification!$A$1:$G$2,2,0)</f>
        <v>District Standard</v>
      </c>
    </row>
    <row r="49" spans="1:9" x14ac:dyDescent="0.3">
      <c r="A49" t="s">
        <v>91</v>
      </c>
      <c r="B49" s="1" t="s">
        <v>554</v>
      </c>
      <c r="C49" t="s">
        <v>508</v>
      </c>
      <c r="D49" t="str">
        <f t="shared" si="0"/>
        <v>Male</v>
      </c>
      <c r="E49" s="2">
        <v>37482</v>
      </c>
      <c r="F49" s="3" t="s">
        <v>587</v>
      </c>
      <c r="G49">
        <f>INT((Competition_Details!$B$6-Athletes!E49)/365)</f>
        <v>15</v>
      </c>
      <c r="H49" t="s">
        <v>627</v>
      </c>
      <c r="I49" t="str">
        <f>HLOOKUP(F49,Classification!$A$1:$G$2,2,0)</f>
        <v>Standard Pending</v>
      </c>
    </row>
    <row r="50" spans="1:9" x14ac:dyDescent="0.3">
      <c r="A50" t="s">
        <v>19</v>
      </c>
      <c r="B50" s="1" t="s">
        <v>332</v>
      </c>
      <c r="C50" t="s">
        <v>433</v>
      </c>
      <c r="D50" t="str">
        <f t="shared" si="0"/>
        <v>Female</v>
      </c>
      <c r="E50" s="2">
        <v>38433</v>
      </c>
      <c r="F50" s="3" t="s">
        <v>584</v>
      </c>
      <c r="G50">
        <f>INT((Competition_Details!$B$6-Athletes!E50)/365)</f>
        <v>13</v>
      </c>
      <c r="H50" t="s">
        <v>633</v>
      </c>
      <c r="I50" t="str">
        <f>HLOOKUP(F50,Classification!$A$1:$G$2,2,0)</f>
        <v>National Standard Retry</v>
      </c>
    </row>
    <row r="51" spans="1:9" x14ac:dyDescent="0.3">
      <c r="A51" t="s">
        <v>181</v>
      </c>
      <c r="B51" s="1" t="s">
        <v>275</v>
      </c>
      <c r="C51" t="s">
        <v>493</v>
      </c>
      <c r="D51" t="str">
        <f t="shared" si="0"/>
        <v>Male</v>
      </c>
      <c r="E51" s="2">
        <v>37058</v>
      </c>
      <c r="F51" s="3" t="s">
        <v>583</v>
      </c>
      <c r="G51">
        <f>INT((Competition_Details!$B$6-Athletes!E51)/365)</f>
        <v>17</v>
      </c>
      <c r="H51" t="s">
        <v>628</v>
      </c>
      <c r="I51" t="str">
        <f>HLOOKUP(F51,Classification!$A$1:$G$2,2,0)</f>
        <v>National Standard</v>
      </c>
    </row>
    <row r="52" spans="1:9" x14ac:dyDescent="0.3">
      <c r="A52" t="s">
        <v>10</v>
      </c>
      <c r="B52" s="1" t="s">
        <v>334</v>
      </c>
      <c r="C52" t="s">
        <v>434</v>
      </c>
      <c r="D52" t="str">
        <f t="shared" si="0"/>
        <v>Female</v>
      </c>
      <c r="E52" s="2">
        <v>36805</v>
      </c>
      <c r="F52" s="3" t="s">
        <v>588</v>
      </c>
      <c r="G52">
        <f>INT((Competition_Details!$B$6-Athletes!E52)/365)</f>
        <v>17</v>
      </c>
      <c r="H52" t="s">
        <v>632</v>
      </c>
      <c r="I52" t="str">
        <f>HLOOKUP(F52,Classification!$A$1:$G$2,2,0)</f>
        <v>Failed to Qualify</v>
      </c>
    </row>
    <row r="53" spans="1:9" x14ac:dyDescent="0.3">
      <c r="A53" t="s">
        <v>182</v>
      </c>
      <c r="B53" s="1" t="s">
        <v>575</v>
      </c>
      <c r="C53" t="s">
        <v>363</v>
      </c>
      <c r="D53" t="str">
        <f t="shared" si="0"/>
        <v>Female</v>
      </c>
      <c r="E53" s="2">
        <v>37755</v>
      </c>
      <c r="F53" s="3" t="s">
        <v>587</v>
      </c>
      <c r="G53">
        <f>INT((Competition_Details!$B$6-Athletes!E53)/365)</f>
        <v>15</v>
      </c>
      <c r="H53" t="s">
        <v>635</v>
      </c>
      <c r="I53" t="str">
        <f>HLOOKUP(F53,Classification!$A$1:$G$2,2,0)</f>
        <v>Standard Pending</v>
      </c>
    </row>
    <row r="54" spans="1:9" x14ac:dyDescent="0.3">
      <c r="A54" t="s">
        <v>98</v>
      </c>
      <c r="B54" s="1" t="s">
        <v>192</v>
      </c>
      <c r="C54" t="s">
        <v>339</v>
      </c>
      <c r="D54" t="str">
        <f t="shared" si="0"/>
        <v>Female</v>
      </c>
      <c r="E54" s="2">
        <v>38042</v>
      </c>
      <c r="F54" s="3" t="s">
        <v>586</v>
      </c>
      <c r="G54">
        <f>INT((Competition_Details!$B$6-Athletes!E54)/365)</f>
        <v>14</v>
      </c>
      <c r="H54" t="s">
        <v>633</v>
      </c>
      <c r="I54" t="str">
        <f>HLOOKUP(F54,Classification!$A$1:$G$2,2,0)</f>
        <v>Meeting Standard</v>
      </c>
    </row>
    <row r="55" spans="1:9" x14ac:dyDescent="0.3">
      <c r="A55" t="s">
        <v>20</v>
      </c>
      <c r="B55" s="1" t="s">
        <v>227</v>
      </c>
      <c r="C55" t="s">
        <v>460</v>
      </c>
      <c r="D55" t="str">
        <f t="shared" si="0"/>
        <v>Male</v>
      </c>
      <c r="E55" s="2">
        <v>38212</v>
      </c>
      <c r="F55" s="3" t="s">
        <v>583</v>
      </c>
      <c r="G55">
        <f>INT((Competition_Details!$B$6-Athletes!E55)/365)</f>
        <v>13</v>
      </c>
      <c r="H55" t="s">
        <v>635</v>
      </c>
      <c r="I55" t="str">
        <f>HLOOKUP(F55,Classification!$A$1:$G$2,2,0)</f>
        <v>National Standard</v>
      </c>
    </row>
    <row r="56" spans="1:9" x14ac:dyDescent="0.3">
      <c r="A56" t="s">
        <v>166</v>
      </c>
      <c r="B56" s="1" t="s">
        <v>570</v>
      </c>
      <c r="C56" t="s">
        <v>512</v>
      </c>
      <c r="D56" t="str">
        <f t="shared" si="0"/>
        <v>Male</v>
      </c>
      <c r="E56" s="2">
        <v>37282</v>
      </c>
      <c r="F56" s="3" t="s">
        <v>584</v>
      </c>
      <c r="G56">
        <f>INT((Competition_Details!$B$6-Athletes!E56)/365)</f>
        <v>16</v>
      </c>
      <c r="H56" t="s">
        <v>627</v>
      </c>
      <c r="I56" t="str">
        <f>HLOOKUP(F56,Classification!$A$1:$G$2,2,0)</f>
        <v>National Standard Retry</v>
      </c>
    </row>
    <row r="57" spans="1:9" x14ac:dyDescent="0.3">
      <c r="A57" t="s">
        <v>12</v>
      </c>
      <c r="B57" s="1" t="s">
        <v>538</v>
      </c>
      <c r="C57" t="s">
        <v>474</v>
      </c>
      <c r="D57" t="str">
        <f t="shared" si="0"/>
        <v>Male</v>
      </c>
      <c r="E57" s="2">
        <v>36392</v>
      </c>
      <c r="F57" s="3" t="s">
        <v>588</v>
      </c>
      <c r="G57">
        <f>INT((Competition_Details!$B$6-Athletes!E57)/365)</f>
        <v>18</v>
      </c>
      <c r="H57" t="s">
        <v>635</v>
      </c>
      <c r="I57" t="str">
        <f>HLOOKUP(F57,Classification!$A$1:$G$2,2,0)</f>
        <v>Failed to Qualify</v>
      </c>
    </row>
    <row r="58" spans="1:9" x14ac:dyDescent="0.3">
      <c r="A58" t="s">
        <v>23</v>
      </c>
      <c r="B58" s="1" t="s">
        <v>540</v>
      </c>
      <c r="C58" t="s">
        <v>342</v>
      </c>
      <c r="D58" t="str">
        <f t="shared" si="0"/>
        <v>Female</v>
      </c>
      <c r="E58" s="2">
        <v>37761</v>
      </c>
      <c r="F58" s="3" t="s">
        <v>586</v>
      </c>
      <c r="G58">
        <f>INT((Competition_Details!$B$6-Athletes!E58)/365)</f>
        <v>15</v>
      </c>
      <c r="H58" t="s">
        <v>632</v>
      </c>
      <c r="I58" t="str">
        <f>HLOOKUP(F58,Classification!$A$1:$G$2,2,0)</f>
        <v>Meeting Standard</v>
      </c>
    </row>
    <row r="59" spans="1:9" x14ac:dyDescent="0.3">
      <c r="A59" t="s">
        <v>36</v>
      </c>
      <c r="B59" s="1" t="s">
        <v>542</v>
      </c>
      <c r="C59" t="s">
        <v>514</v>
      </c>
      <c r="D59" t="str">
        <f t="shared" si="0"/>
        <v>Male</v>
      </c>
      <c r="E59" s="2">
        <v>38492</v>
      </c>
      <c r="F59" s="3" t="s">
        <v>588</v>
      </c>
      <c r="G59">
        <f>INT((Competition_Details!$B$6-Athletes!E59)/365)</f>
        <v>13</v>
      </c>
      <c r="H59" t="s">
        <v>636</v>
      </c>
      <c r="I59" t="str">
        <f>HLOOKUP(F59,Classification!$A$1:$G$2,2,0)</f>
        <v>Failed to Qualify</v>
      </c>
    </row>
    <row r="60" spans="1:9" x14ac:dyDescent="0.3">
      <c r="A60" t="s">
        <v>109</v>
      </c>
      <c r="B60" s="1" t="s">
        <v>288</v>
      </c>
      <c r="C60" t="s">
        <v>403</v>
      </c>
      <c r="D60" t="str">
        <f t="shared" si="0"/>
        <v>Female</v>
      </c>
      <c r="E60" s="2">
        <v>36404</v>
      </c>
      <c r="F60" s="3" t="s">
        <v>586</v>
      </c>
      <c r="G60">
        <f>INT((Competition_Details!$B$6-Athletes!E60)/365)</f>
        <v>18</v>
      </c>
      <c r="H60" t="s">
        <v>631</v>
      </c>
      <c r="I60" t="str">
        <f>HLOOKUP(F60,Classification!$A$1:$G$2,2,0)</f>
        <v>Meeting Standard</v>
      </c>
    </row>
    <row r="61" spans="1:9" x14ac:dyDescent="0.3">
      <c r="A61" t="s">
        <v>127</v>
      </c>
      <c r="B61" s="1" t="s">
        <v>324</v>
      </c>
      <c r="C61" t="s">
        <v>428</v>
      </c>
      <c r="D61" t="str">
        <f t="shared" si="0"/>
        <v>Female</v>
      </c>
      <c r="E61" s="2">
        <v>38202</v>
      </c>
      <c r="F61" s="3" t="s">
        <v>583</v>
      </c>
      <c r="G61">
        <f>INT((Competition_Details!$B$6-Athletes!E61)/365)</f>
        <v>13</v>
      </c>
      <c r="H61" t="s">
        <v>636</v>
      </c>
      <c r="I61" t="str">
        <f>HLOOKUP(F61,Classification!$A$1:$G$2,2,0)</f>
        <v>National Standard</v>
      </c>
    </row>
    <row r="62" spans="1:9" x14ac:dyDescent="0.3">
      <c r="A62" t="s">
        <v>66</v>
      </c>
      <c r="B62" s="1" t="s">
        <v>309</v>
      </c>
      <c r="C62" t="s">
        <v>515</v>
      </c>
      <c r="D62" t="str">
        <f t="shared" si="0"/>
        <v>Male</v>
      </c>
      <c r="E62" s="2">
        <v>38354</v>
      </c>
      <c r="F62" s="3" t="s">
        <v>588</v>
      </c>
      <c r="G62">
        <f>INT((Competition_Details!$B$6-Athletes!E62)/365)</f>
        <v>13</v>
      </c>
      <c r="H62" t="s">
        <v>630</v>
      </c>
      <c r="I62" t="str">
        <f>HLOOKUP(F62,Classification!$A$1:$G$2,2,0)</f>
        <v>Failed to Qualify</v>
      </c>
    </row>
    <row r="63" spans="1:9" x14ac:dyDescent="0.3">
      <c r="A63" t="s">
        <v>50</v>
      </c>
      <c r="B63" s="1" t="s">
        <v>265</v>
      </c>
      <c r="C63" t="s">
        <v>486</v>
      </c>
      <c r="D63" t="str">
        <f t="shared" si="0"/>
        <v>Male</v>
      </c>
      <c r="E63" s="2">
        <v>36692</v>
      </c>
      <c r="F63" s="3" t="s">
        <v>587</v>
      </c>
      <c r="G63">
        <f>INT((Competition_Details!$B$6-Athletes!E63)/365)</f>
        <v>18</v>
      </c>
      <c r="H63" t="s">
        <v>636</v>
      </c>
      <c r="I63" t="str">
        <f>HLOOKUP(F63,Classification!$A$1:$G$2,2,0)</f>
        <v>Standard Pending</v>
      </c>
    </row>
    <row r="64" spans="1:9" x14ac:dyDescent="0.3">
      <c r="A64" t="s">
        <v>174</v>
      </c>
      <c r="B64" s="1" t="s">
        <v>574</v>
      </c>
      <c r="C64" t="s">
        <v>476</v>
      </c>
      <c r="D64" t="str">
        <f t="shared" si="0"/>
        <v>Male</v>
      </c>
      <c r="E64" s="2">
        <v>36545</v>
      </c>
      <c r="F64" s="3" t="s">
        <v>585</v>
      </c>
      <c r="G64">
        <f>INT((Competition_Details!$B$6-Athletes!E64)/365)</f>
        <v>18</v>
      </c>
      <c r="H64" t="s">
        <v>630</v>
      </c>
      <c r="I64" t="str">
        <f>HLOOKUP(F64,Classification!$A$1:$G$2,2,0)</f>
        <v>District Standard</v>
      </c>
    </row>
    <row r="65" spans="1:9" x14ac:dyDescent="0.3">
      <c r="A65" t="s">
        <v>37</v>
      </c>
      <c r="B65" s="1" t="s">
        <v>543</v>
      </c>
      <c r="C65" t="s">
        <v>418</v>
      </c>
      <c r="D65" t="str">
        <f t="shared" si="0"/>
        <v>Female</v>
      </c>
      <c r="E65" s="2">
        <v>38382</v>
      </c>
      <c r="F65" s="3" t="s">
        <v>584</v>
      </c>
      <c r="G65">
        <f>INT((Competition_Details!$B$6-Athletes!E65)/365)</f>
        <v>13</v>
      </c>
      <c r="H65" t="s">
        <v>633</v>
      </c>
      <c r="I65" t="str">
        <f>HLOOKUP(F65,Classification!$A$1:$G$2,2,0)</f>
        <v>National Standard Retry</v>
      </c>
    </row>
    <row r="66" spans="1:9" x14ac:dyDescent="0.3">
      <c r="A66" t="s">
        <v>136</v>
      </c>
      <c r="B66" s="1" t="s">
        <v>295</v>
      </c>
      <c r="C66" t="s">
        <v>407</v>
      </c>
      <c r="D66" t="str">
        <f t="shared" si="0"/>
        <v>Female</v>
      </c>
      <c r="E66" s="2">
        <v>36675</v>
      </c>
      <c r="F66" s="3" t="s">
        <v>583</v>
      </c>
      <c r="G66">
        <f>INT((Competition_Details!$B$6-Athletes!E66)/365)</f>
        <v>18</v>
      </c>
      <c r="H66" t="s">
        <v>636</v>
      </c>
      <c r="I66" t="str">
        <f>HLOOKUP(F66,Classification!$A$1:$G$2,2,0)</f>
        <v>National Standard</v>
      </c>
    </row>
    <row r="67" spans="1:9" x14ac:dyDescent="0.3">
      <c r="A67" t="s">
        <v>65</v>
      </c>
      <c r="B67" s="1" t="s">
        <v>269</v>
      </c>
      <c r="C67" t="s">
        <v>390</v>
      </c>
      <c r="D67" t="str">
        <f t="shared" ref="D67:D130" si="1">IF(VALUE(MID(C67,7,4))&gt;4999,"Male", "Female")</f>
        <v>Female</v>
      </c>
      <c r="E67" s="2">
        <v>37892</v>
      </c>
      <c r="F67" s="3" t="s">
        <v>587</v>
      </c>
      <c r="G67">
        <f>INT((Competition_Details!$B$6-Athletes!E67)/365)</f>
        <v>14</v>
      </c>
      <c r="H67" t="s">
        <v>631</v>
      </c>
      <c r="I67" t="str">
        <f>HLOOKUP(F67,Classification!$A$1:$G$2,2,0)</f>
        <v>Standard Pending</v>
      </c>
    </row>
    <row r="68" spans="1:9" x14ac:dyDescent="0.3">
      <c r="A68" t="s">
        <v>44</v>
      </c>
      <c r="B68" s="1" t="s">
        <v>289</v>
      </c>
      <c r="C68" t="s">
        <v>502</v>
      </c>
      <c r="D68" t="str">
        <f t="shared" si="1"/>
        <v>Male</v>
      </c>
      <c r="E68" s="2">
        <v>38409</v>
      </c>
      <c r="F68" s="3" t="s">
        <v>588</v>
      </c>
      <c r="G68">
        <f>INT((Competition_Details!$B$6-Athletes!E68)/365)</f>
        <v>13</v>
      </c>
      <c r="H68" t="s">
        <v>636</v>
      </c>
      <c r="I68" t="str">
        <f>HLOOKUP(F68,Classification!$A$1:$G$2,2,0)</f>
        <v>Failed to Qualify</v>
      </c>
    </row>
    <row r="69" spans="1:9" x14ac:dyDescent="0.3">
      <c r="A69" t="s">
        <v>168</v>
      </c>
      <c r="B69" s="1" t="s">
        <v>572</v>
      </c>
      <c r="C69" t="s">
        <v>479</v>
      </c>
      <c r="D69" t="str">
        <f t="shared" si="1"/>
        <v>Male</v>
      </c>
      <c r="E69" s="2">
        <v>38278</v>
      </c>
      <c r="F69" s="3" t="s">
        <v>585</v>
      </c>
      <c r="G69">
        <f>INT((Competition_Details!$B$6-Athletes!E69)/365)</f>
        <v>13</v>
      </c>
      <c r="H69" t="s">
        <v>628</v>
      </c>
      <c r="I69" t="str">
        <f>HLOOKUP(F69,Classification!$A$1:$G$2,2,0)</f>
        <v>District Standard</v>
      </c>
    </row>
    <row r="70" spans="1:9" x14ac:dyDescent="0.3">
      <c r="A70" t="s">
        <v>58</v>
      </c>
      <c r="B70" s="1" t="s">
        <v>186</v>
      </c>
      <c r="C70" t="s">
        <v>468</v>
      </c>
      <c r="D70" t="str">
        <f t="shared" si="1"/>
        <v>Male</v>
      </c>
      <c r="E70" s="2">
        <v>38188</v>
      </c>
      <c r="F70" s="3" t="s">
        <v>586</v>
      </c>
      <c r="G70">
        <f>INT((Competition_Details!$B$6-Athletes!E70)/365)</f>
        <v>13</v>
      </c>
      <c r="H70" t="s">
        <v>635</v>
      </c>
      <c r="I70" t="str">
        <f>HLOOKUP(F70,Classification!$A$1:$G$2,2,0)</f>
        <v>Meeting Standard</v>
      </c>
    </row>
    <row r="71" spans="1:9" x14ac:dyDescent="0.3">
      <c r="A71" t="s">
        <v>152</v>
      </c>
      <c r="B71" s="1" t="s">
        <v>565</v>
      </c>
      <c r="C71" t="s">
        <v>461</v>
      </c>
      <c r="D71" t="str">
        <f t="shared" si="1"/>
        <v>Male</v>
      </c>
      <c r="E71" s="2">
        <v>37625</v>
      </c>
      <c r="F71" s="3" t="s">
        <v>587</v>
      </c>
      <c r="G71">
        <f>INT((Competition_Details!$B$6-Athletes!E71)/365)</f>
        <v>15</v>
      </c>
      <c r="H71" t="s">
        <v>629</v>
      </c>
      <c r="I71" t="str">
        <f>HLOOKUP(F71,Classification!$A$1:$G$2,2,0)</f>
        <v>Standard Pending</v>
      </c>
    </row>
    <row r="72" spans="1:9" x14ac:dyDescent="0.3">
      <c r="A72" t="s">
        <v>177</v>
      </c>
      <c r="B72" s="1" t="s">
        <v>196</v>
      </c>
      <c r="C72" t="s">
        <v>440</v>
      </c>
      <c r="D72" t="str">
        <f t="shared" si="1"/>
        <v>Male</v>
      </c>
      <c r="E72" s="2">
        <v>20230</v>
      </c>
      <c r="F72" s="3" t="s">
        <v>584</v>
      </c>
      <c r="G72">
        <f>INT((Competition_Details!$B$6-Athletes!E72)/365)</f>
        <v>63</v>
      </c>
      <c r="H72" t="s">
        <v>630</v>
      </c>
      <c r="I72" t="str">
        <f>HLOOKUP(F72,Classification!$A$1:$G$2,2,0)</f>
        <v>National Standard Retry</v>
      </c>
    </row>
    <row r="73" spans="1:9" x14ac:dyDescent="0.3">
      <c r="A73" t="s">
        <v>601</v>
      </c>
      <c r="B73" s="1" t="s">
        <v>300</v>
      </c>
      <c r="C73" t="s">
        <v>410</v>
      </c>
      <c r="D73" t="str">
        <f t="shared" si="1"/>
        <v>Female</v>
      </c>
      <c r="E73" s="2">
        <v>37947</v>
      </c>
      <c r="F73" s="3" t="s">
        <v>587</v>
      </c>
      <c r="G73">
        <f>INT((Competition_Details!$B$6-Athletes!E73)/365)</f>
        <v>14</v>
      </c>
      <c r="H73" t="s">
        <v>634</v>
      </c>
      <c r="I73" t="str">
        <f>HLOOKUP(F73,Classification!$A$1:$G$2,2,0)</f>
        <v>Standard Pending</v>
      </c>
    </row>
    <row r="74" spans="1:9" x14ac:dyDescent="0.3">
      <c r="A74" t="s">
        <v>89</v>
      </c>
      <c r="B74" s="1" t="s">
        <v>304</v>
      </c>
      <c r="C74" t="s">
        <v>511</v>
      </c>
      <c r="D74" t="str">
        <f t="shared" si="1"/>
        <v>Male</v>
      </c>
      <c r="E74" s="2">
        <v>37153</v>
      </c>
      <c r="F74" s="3" t="s">
        <v>583</v>
      </c>
      <c r="G74">
        <f>INT((Competition_Details!$B$6-Athletes!E74)/365)</f>
        <v>16</v>
      </c>
      <c r="H74" t="s">
        <v>629</v>
      </c>
      <c r="I74" t="str">
        <f>HLOOKUP(F74,Classification!$A$1:$G$2,2,0)</f>
        <v>National Standard</v>
      </c>
    </row>
    <row r="75" spans="1:9" x14ac:dyDescent="0.3">
      <c r="A75" t="s">
        <v>2</v>
      </c>
      <c r="B75" s="1" t="s">
        <v>242</v>
      </c>
      <c r="C75" t="s">
        <v>472</v>
      </c>
      <c r="D75" t="str">
        <f t="shared" si="1"/>
        <v>Male</v>
      </c>
      <c r="E75" s="2">
        <v>36475</v>
      </c>
      <c r="F75" s="3" t="s">
        <v>584</v>
      </c>
      <c r="G75">
        <f>INT((Competition_Details!$B$6-Athletes!E75)/365)</f>
        <v>18</v>
      </c>
      <c r="H75" t="s">
        <v>635</v>
      </c>
      <c r="I75" t="str">
        <f>HLOOKUP(F75,Classification!$A$1:$G$2,2,0)</f>
        <v>National Standard Retry</v>
      </c>
    </row>
    <row r="76" spans="1:9" x14ac:dyDescent="0.3">
      <c r="A76" t="s">
        <v>6</v>
      </c>
      <c r="B76" s="1" t="s">
        <v>306</v>
      </c>
      <c r="C76" t="s">
        <v>414</v>
      </c>
      <c r="D76" t="str">
        <f t="shared" si="1"/>
        <v>Female</v>
      </c>
      <c r="E76" s="2">
        <v>37009</v>
      </c>
      <c r="F76" s="3" t="s">
        <v>584</v>
      </c>
      <c r="G76">
        <f>INT((Competition_Details!$B$6-Athletes!E76)/365)</f>
        <v>17</v>
      </c>
      <c r="H76" t="s">
        <v>632</v>
      </c>
      <c r="I76" t="str">
        <f>HLOOKUP(F76,Classification!$A$1:$G$2,2,0)</f>
        <v>National Standard Retry</v>
      </c>
    </row>
    <row r="77" spans="1:9" x14ac:dyDescent="0.3">
      <c r="A77" t="s">
        <v>35</v>
      </c>
      <c r="B77" s="1" t="s">
        <v>259</v>
      </c>
      <c r="C77" t="s">
        <v>483</v>
      </c>
      <c r="D77" t="str">
        <f t="shared" si="1"/>
        <v>Male</v>
      </c>
      <c r="E77" s="2">
        <v>38462</v>
      </c>
      <c r="F77" s="3" t="s">
        <v>585</v>
      </c>
      <c r="G77">
        <f>INT((Competition_Details!$B$6-Athletes!E77)/365)</f>
        <v>13</v>
      </c>
      <c r="H77" t="s">
        <v>636</v>
      </c>
      <c r="I77" t="str">
        <f>HLOOKUP(F77,Classification!$A$1:$G$2,2,0)</f>
        <v>District Standard</v>
      </c>
    </row>
    <row r="78" spans="1:9" x14ac:dyDescent="0.3">
      <c r="A78" t="s">
        <v>184</v>
      </c>
      <c r="B78" s="1" t="s">
        <v>576</v>
      </c>
      <c r="C78" t="s">
        <v>337</v>
      </c>
      <c r="D78" t="str">
        <f t="shared" si="1"/>
        <v>Female</v>
      </c>
      <c r="E78" s="2">
        <v>37104</v>
      </c>
      <c r="F78" s="3" t="s">
        <v>584</v>
      </c>
      <c r="G78">
        <f>INT((Competition_Details!$B$6-Athletes!E78)/365)</f>
        <v>16</v>
      </c>
      <c r="H78" t="s">
        <v>636</v>
      </c>
      <c r="I78" t="str">
        <f>HLOOKUP(F78,Classification!$A$1:$G$2,2,0)</f>
        <v>National Standard Retry</v>
      </c>
    </row>
    <row r="79" spans="1:9" x14ac:dyDescent="0.3">
      <c r="A79" t="s">
        <v>141</v>
      </c>
      <c r="B79" s="1" t="s">
        <v>226</v>
      </c>
      <c r="C79" t="s">
        <v>361</v>
      </c>
      <c r="D79" t="str">
        <f t="shared" si="1"/>
        <v>Female</v>
      </c>
      <c r="E79" s="2">
        <v>37389</v>
      </c>
      <c r="F79" s="3" t="s">
        <v>583</v>
      </c>
      <c r="G79">
        <f>INT((Competition_Details!$B$6-Athletes!E79)/365)</f>
        <v>16</v>
      </c>
      <c r="H79" t="s">
        <v>636</v>
      </c>
      <c r="I79" t="str">
        <f>HLOOKUP(F79,Classification!$A$1:$G$2,2,0)</f>
        <v>National Standard</v>
      </c>
    </row>
    <row r="80" spans="1:9" x14ac:dyDescent="0.3">
      <c r="A80" t="s">
        <v>162</v>
      </c>
      <c r="B80" s="1" t="s">
        <v>278</v>
      </c>
      <c r="C80" t="s">
        <v>396</v>
      </c>
      <c r="D80" t="str">
        <f t="shared" si="1"/>
        <v>Female</v>
      </c>
      <c r="E80" s="2">
        <v>36405</v>
      </c>
      <c r="F80" s="3" t="s">
        <v>583</v>
      </c>
      <c r="G80">
        <f>INT((Competition_Details!$B$6-Athletes!E80)/365)</f>
        <v>18</v>
      </c>
      <c r="H80" t="s">
        <v>635</v>
      </c>
      <c r="I80" t="str">
        <f>HLOOKUP(F80,Classification!$A$1:$G$2,2,0)</f>
        <v>National Standard</v>
      </c>
    </row>
    <row r="81" spans="1:9" x14ac:dyDescent="0.3">
      <c r="A81" t="s">
        <v>606</v>
      </c>
      <c r="B81" s="1" t="s">
        <v>263</v>
      </c>
      <c r="C81" t="s">
        <v>485</v>
      </c>
      <c r="D81" t="str">
        <f t="shared" si="1"/>
        <v>Male</v>
      </c>
      <c r="E81" s="2">
        <v>36541</v>
      </c>
      <c r="F81" s="3" t="s">
        <v>584</v>
      </c>
      <c r="G81">
        <f>INT((Competition_Details!$B$6-Athletes!E81)/365)</f>
        <v>18</v>
      </c>
      <c r="H81" t="s">
        <v>629</v>
      </c>
      <c r="I81" t="str">
        <f>HLOOKUP(F81,Classification!$A$1:$G$2,2,0)</f>
        <v>National Standard Retry</v>
      </c>
    </row>
    <row r="82" spans="1:9" x14ac:dyDescent="0.3">
      <c r="A82" t="s">
        <v>132</v>
      </c>
      <c r="B82" s="1" t="s">
        <v>101</v>
      </c>
      <c r="C82" t="s">
        <v>487</v>
      </c>
      <c r="D82" t="str">
        <f t="shared" si="1"/>
        <v>Male</v>
      </c>
      <c r="E82" s="2">
        <v>38483</v>
      </c>
      <c r="F82" s="3" t="s">
        <v>587</v>
      </c>
      <c r="G82">
        <f>INT((Competition_Details!$B$6-Athletes!E82)/365)</f>
        <v>13</v>
      </c>
      <c r="H82" t="s">
        <v>629</v>
      </c>
      <c r="I82" t="str">
        <f>HLOOKUP(F82,Classification!$A$1:$G$2,2,0)</f>
        <v>Standard Pending</v>
      </c>
    </row>
    <row r="83" spans="1:9" x14ac:dyDescent="0.3">
      <c r="A83" t="s">
        <v>5</v>
      </c>
      <c r="B83" s="1" t="s">
        <v>537</v>
      </c>
      <c r="C83" t="s">
        <v>469</v>
      </c>
      <c r="D83" t="str">
        <f t="shared" si="1"/>
        <v>Male</v>
      </c>
      <c r="E83" s="2">
        <v>36999</v>
      </c>
      <c r="F83" s="3" t="s">
        <v>586</v>
      </c>
      <c r="G83">
        <f>INT((Competition_Details!$B$6-Athletes!E83)/365)</f>
        <v>17</v>
      </c>
      <c r="H83" t="s">
        <v>635</v>
      </c>
      <c r="I83" t="str">
        <f>HLOOKUP(F83,Classification!$A$1:$G$2,2,0)</f>
        <v>Meeting Standard</v>
      </c>
    </row>
    <row r="84" spans="1:9" x14ac:dyDescent="0.3">
      <c r="A84" t="s">
        <v>34</v>
      </c>
      <c r="B84" s="1" t="s">
        <v>250</v>
      </c>
      <c r="C84" t="s">
        <v>478</v>
      </c>
      <c r="D84" t="str">
        <f t="shared" si="1"/>
        <v>Male</v>
      </c>
      <c r="E84" s="2">
        <v>36514</v>
      </c>
      <c r="F84" s="3" t="s">
        <v>585</v>
      </c>
      <c r="G84">
        <f>INT((Competition_Details!$B$6-Athletes!E84)/365)</f>
        <v>18</v>
      </c>
      <c r="H84" t="s">
        <v>635</v>
      </c>
      <c r="I84" t="str">
        <f>HLOOKUP(F84,Classification!$A$1:$G$2,2,0)</f>
        <v>District Standard</v>
      </c>
    </row>
    <row r="85" spans="1:9" x14ac:dyDescent="0.3">
      <c r="A85" t="s">
        <v>95</v>
      </c>
      <c r="B85" s="1" t="s">
        <v>199</v>
      </c>
      <c r="C85" t="s">
        <v>344</v>
      </c>
      <c r="D85" t="str">
        <f t="shared" si="1"/>
        <v>Female</v>
      </c>
      <c r="E85" s="2">
        <v>36774</v>
      </c>
      <c r="F85" s="3" t="s">
        <v>583</v>
      </c>
      <c r="G85">
        <f>INT((Competition_Details!$B$6-Athletes!E85)/365)</f>
        <v>17</v>
      </c>
      <c r="H85" t="s">
        <v>631</v>
      </c>
      <c r="I85" t="str">
        <f>HLOOKUP(F85,Classification!$A$1:$G$2,2,0)</f>
        <v>National Standard</v>
      </c>
    </row>
    <row r="86" spans="1:9" x14ac:dyDescent="0.3">
      <c r="A86" t="s">
        <v>602</v>
      </c>
      <c r="B86" s="1" t="s">
        <v>264</v>
      </c>
      <c r="C86" t="s">
        <v>387</v>
      </c>
      <c r="D86" t="str">
        <f t="shared" si="1"/>
        <v>Female</v>
      </c>
      <c r="E86" s="2">
        <v>37821</v>
      </c>
      <c r="F86" s="3" t="s">
        <v>586</v>
      </c>
      <c r="G86">
        <f>INT((Competition_Details!$B$6-Athletes!E86)/365)</f>
        <v>14</v>
      </c>
      <c r="H86" t="s">
        <v>632</v>
      </c>
      <c r="I86" t="str">
        <f>HLOOKUP(F86,Classification!$A$1:$G$2,2,0)</f>
        <v>Meeting Standard</v>
      </c>
    </row>
    <row r="87" spans="1:9" x14ac:dyDescent="0.3">
      <c r="A87" t="s">
        <v>101</v>
      </c>
      <c r="B87" s="1" t="s">
        <v>211</v>
      </c>
      <c r="C87" t="s">
        <v>351</v>
      </c>
      <c r="D87" t="str">
        <f t="shared" si="1"/>
        <v>Female</v>
      </c>
      <c r="E87" s="2">
        <v>37456</v>
      </c>
      <c r="F87" s="3" t="s">
        <v>588</v>
      </c>
      <c r="G87">
        <f>INT((Competition_Details!$B$6-Athletes!E87)/365)</f>
        <v>15</v>
      </c>
      <c r="H87" t="s">
        <v>631</v>
      </c>
      <c r="I87" t="str">
        <f>HLOOKUP(F87,Classification!$A$1:$G$2,2,0)</f>
        <v>Failed to Qualify</v>
      </c>
    </row>
    <row r="88" spans="1:9" x14ac:dyDescent="0.3">
      <c r="A88" t="s">
        <v>68</v>
      </c>
      <c r="B88" s="1" t="s">
        <v>319</v>
      </c>
      <c r="C88" t="s">
        <v>425</v>
      </c>
      <c r="D88" t="str">
        <f t="shared" si="1"/>
        <v>Female</v>
      </c>
      <c r="E88" s="2">
        <v>37571</v>
      </c>
      <c r="F88" s="3" t="s">
        <v>583</v>
      </c>
      <c r="G88">
        <f>INT((Competition_Details!$B$6-Athletes!E88)/365)</f>
        <v>15</v>
      </c>
      <c r="H88" t="s">
        <v>631</v>
      </c>
      <c r="I88" t="str">
        <f>HLOOKUP(F88,Classification!$A$1:$G$2,2,0)</f>
        <v>National Standard</v>
      </c>
    </row>
    <row r="89" spans="1:9" x14ac:dyDescent="0.3">
      <c r="A89" t="s">
        <v>82</v>
      </c>
      <c r="B89" s="1" t="s">
        <v>274</v>
      </c>
      <c r="C89" t="s">
        <v>393</v>
      </c>
      <c r="D89" t="str">
        <f t="shared" si="1"/>
        <v>Female</v>
      </c>
      <c r="E89" s="2">
        <v>38620</v>
      </c>
      <c r="F89" s="3" t="s">
        <v>588</v>
      </c>
      <c r="G89">
        <f>INT((Competition_Details!$B$6-Athletes!E89)/365)</f>
        <v>12</v>
      </c>
      <c r="H89" t="s">
        <v>631</v>
      </c>
      <c r="I89" t="str">
        <f>HLOOKUP(F89,Classification!$A$1:$G$2,2,0)</f>
        <v>Failed to Qualify</v>
      </c>
    </row>
    <row r="90" spans="1:9" x14ac:dyDescent="0.3">
      <c r="A90" t="s">
        <v>74</v>
      </c>
      <c r="B90" s="1" t="s">
        <v>225</v>
      </c>
      <c r="C90" t="s">
        <v>459</v>
      </c>
      <c r="D90" t="str">
        <f t="shared" si="1"/>
        <v>Male</v>
      </c>
      <c r="E90" s="2">
        <v>37097</v>
      </c>
      <c r="F90" s="3" t="s">
        <v>584</v>
      </c>
      <c r="G90">
        <f>INT((Competition_Details!$B$6-Athletes!E90)/365)</f>
        <v>16</v>
      </c>
      <c r="H90" t="s">
        <v>627</v>
      </c>
      <c r="I90" t="str">
        <f>HLOOKUP(F90,Classification!$A$1:$G$2,2,0)</f>
        <v>National Standard Retry</v>
      </c>
    </row>
    <row r="91" spans="1:9" x14ac:dyDescent="0.3">
      <c r="A91" t="s">
        <v>13</v>
      </c>
      <c r="B91" s="1" t="s">
        <v>258</v>
      </c>
      <c r="C91" t="s">
        <v>384</v>
      </c>
      <c r="D91" t="str">
        <f t="shared" si="1"/>
        <v>Female</v>
      </c>
      <c r="E91" s="2">
        <v>37706</v>
      </c>
      <c r="F91" s="3" t="s">
        <v>585</v>
      </c>
      <c r="G91">
        <f>INT((Competition_Details!$B$6-Athletes!E91)/365)</f>
        <v>15</v>
      </c>
      <c r="H91" t="s">
        <v>633</v>
      </c>
      <c r="I91" t="str">
        <f>HLOOKUP(F91,Classification!$A$1:$G$2,2,0)</f>
        <v>District Standard</v>
      </c>
    </row>
    <row r="92" spans="1:9" x14ac:dyDescent="0.3">
      <c r="A92" t="s">
        <v>48</v>
      </c>
      <c r="B92" s="1" t="s">
        <v>266</v>
      </c>
      <c r="C92" t="s">
        <v>388</v>
      </c>
      <c r="D92" t="str">
        <f t="shared" si="1"/>
        <v>Female</v>
      </c>
      <c r="E92" s="2">
        <v>38528</v>
      </c>
      <c r="F92" s="3" t="s">
        <v>588</v>
      </c>
      <c r="G92">
        <f>INT((Competition_Details!$B$6-Athletes!E92)/365)</f>
        <v>13</v>
      </c>
      <c r="H92" t="s">
        <v>633</v>
      </c>
      <c r="I92" t="str">
        <f>HLOOKUP(F92,Classification!$A$1:$G$2,2,0)</f>
        <v>Failed to Qualify</v>
      </c>
    </row>
    <row r="93" spans="1:9" x14ac:dyDescent="0.3">
      <c r="A93" t="s">
        <v>55</v>
      </c>
      <c r="B93" s="1" t="s">
        <v>294</v>
      </c>
      <c r="C93" t="s">
        <v>406</v>
      </c>
      <c r="D93" t="str">
        <f t="shared" si="1"/>
        <v>Female</v>
      </c>
      <c r="E93" s="2">
        <v>37517</v>
      </c>
      <c r="F93" s="3" t="s">
        <v>587</v>
      </c>
      <c r="G93">
        <f>INT((Competition_Details!$B$6-Athletes!E93)/365)</f>
        <v>15</v>
      </c>
      <c r="H93" t="s">
        <v>631</v>
      </c>
      <c r="I93" t="str">
        <f>HLOOKUP(F93,Classification!$A$1:$G$2,2,0)</f>
        <v>Standard Pending</v>
      </c>
    </row>
    <row r="94" spans="1:9" x14ac:dyDescent="0.3">
      <c r="A94" t="s">
        <v>28</v>
      </c>
      <c r="B94" s="1" t="s">
        <v>201</v>
      </c>
      <c r="C94" t="s">
        <v>444</v>
      </c>
      <c r="D94" t="str">
        <f t="shared" si="1"/>
        <v>Male</v>
      </c>
      <c r="E94" s="2">
        <v>37648</v>
      </c>
      <c r="F94" s="3" t="s">
        <v>587</v>
      </c>
      <c r="G94">
        <f>INT((Competition_Details!$B$6-Athletes!E94)/365)</f>
        <v>15</v>
      </c>
      <c r="H94" t="s">
        <v>635</v>
      </c>
      <c r="I94" t="str">
        <f>HLOOKUP(F94,Classification!$A$1:$G$2,2,0)</f>
        <v>Standard Pending</v>
      </c>
    </row>
    <row r="95" spans="1:9" x14ac:dyDescent="0.3">
      <c r="A95" t="s">
        <v>79</v>
      </c>
      <c r="B95" s="1" t="s">
        <v>218</v>
      </c>
      <c r="C95" t="s">
        <v>454</v>
      </c>
      <c r="D95" t="str">
        <f t="shared" si="1"/>
        <v>Male</v>
      </c>
      <c r="E95" s="2">
        <v>36221</v>
      </c>
      <c r="F95" s="3" t="s">
        <v>586</v>
      </c>
      <c r="G95">
        <f>INT((Competition_Details!$B$6-Athletes!E95)/365)</f>
        <v>19</v>
      </c>
      <c r="H95" t="s">
        <v>627</v>
      </c>
      <c r="I95" t="str">
        <f>HLOOKUP(F95,Classification!$A$1:$G$2,2,0)</f>
        <v>Meeting Standard</v>
      </c>
    </row>
    <row r="96" spans="1:9" x14ac:dyDescent="0.3">
      <c r="A96" t="s">
        <v>51</v>
      </c>
      <c r="B96" s="1" t="s">
        <v>548</v>
      </c>
      <c r="C96" t="s">
        <v>354</v>
      </c>
      <c r="D96" t="str">
        <f t="shared" si="1"/>
        <v>Female</v>
      </c>
      <c r="E96" s="2">
        <v>37275</v>
      </c>
      <c r="F96" s="3" t="s">
        <v>588</v>
      </c>
      <c r="G96">
        <f>INT((Competition_Details!$B$6-Athletes!E96)/365)</f>
        <v>16</v>
      </c>
      <c r="H96" t="s">
        <v>633</v>
      </c>
      <c r="I96" t="str">
        <f>HLOOKUP(F96,Classification!$A$1:$G$2,2,0)</f>
        <v>Failed to Qualify</v>
      </c>
    </row>
    <row r="97" spans="1:9" x14ac:dyDescent="0.3">
      <c r="A97" t="s">
        <v>149</v>
      </c>
      <c r="B97" s="1" t="s">
        <v>564</v>
      </c>
      <c r="C97" t="s">
        <v>402</v>
      </c>
      <c r="D97" t="str">
        <f t="shared" si="1"/>
        <v>Female</v>
      </c>
      <c r="E97" s="2">
        <v>37554</v>
      </c>
      <c r="F97" s="3" t="s">
        <v>586</v>
      </c>
      <c r="G97">
        <f>INT((Competition_Details!$B$6-Athletes!E97)/365)</f>
        <v>15</v>
      </c>
      <c r="H97" t="s">
        <v>636</v>
      </c>
      <c r="I97" t="str">
        <f>HLOOKUP(F97,Classification!$A$1:$G$2,2,0)</f>
        <v>Meeting Standard</v>
      </c>
    </row>
    <row r="98" spans="1:9" x14ac:dyDescent="0.3">
      <c r="A98" t="s">
        <v>9</v>
      </c>
      <c r="B98" s="1" t="s">
        <v>301</v>
      </c>
      <c r="C98" t="s">
        <v>509</v>
      </c>
      <c r="D98" t="str">
        <f t="shared" si="1"/>
        <v>Male</v>
      </c>
      <c r="E98" s="2">
        <v>37032</v>
      </c>
      <c r="F98" s="3" t="s">
        <v>587</v>
      </c>
      <c r="G98">
        <f>INT((Competition_Details!$B$6-Athletes!E98)/365)</f>
        <v>17</v>
      </c>
      <c r="H98" t="s">
        <v>636</v>
      </c>
      <c r="I98" t="str">
        <f>HLOOKUP(F98,Classification!$A$1:$G$2,2,0)</f>
        <v>Standard Pending</v>
      </c>
    </row>
    <row r="99" spans="1:9" x14ac:dyDescent="0.3">
      <c r="A99" t="s">
        <v>112</v>
      </c>
      <c r="B99" s="1" t="s">
        <v>302</v>
      </c>
      <c r="C99" t="s">
        <v>411</v>
      </c>
      <c r="D99" t="str">
        <f t="shared" si="1"/>
        <v>Female</v>
      </c>
      <c r="E99" s="2">
        <v>38351</v>
      </c>
      <c r="F99" s="3" t="s">
        <v>588</v>
      </c>
      <c r="G99">
        <f>INT((Competition_Details!$B$6-Athletes!E99)/365)</f>
        <v>13</v>
      </c>
      <c r="H99" t="s">
        <v>634</v>
      </c>
      <c r="I99" t="str">
        <f>HLOOKUP(F99,Classification!$A$1:$G$2,2,0)</f>
        <v>Failed to Qualify</v>
      </c>
    </row>
    <row r="100" spans="1:9" x14ac:dyDescent="0.3">
      <c r="A100" t="s">
        <v>118</v>
      </c>
      <c r="B100" s="1" t="s">
        <v>260</v>
      </c>
      <c r="C100" t="s">
        <v>385</v>
      </c>
      <c r="D100" t="str">
        <f t="shared" si="1"/>
        <v>Female</v>
      </c>
      <c r="E100" s="2">
        <v>37425</v>
      </c>
      <c r="F100" s="3" t="s">
        <v>584</v>
      </c>
      <c r="G100">
        <f>INT((Competition_Details!$B$6-Athletes!E100)/365)</f>
        <v>16</v>
      </c>
      <c r="H100" t="s">
        <v>631</v>
      </c>
      <c r="I100" t="str">
        <f>HLOOKUP(F100,Classification!$A$1:$G$2,2,0)</f>
        <v>National Standard Retry</v>
      </c>
    </row>
    <row r="101" spans="1:9" x14ac:dyDescent="0.3">
      <c r="A101" t="s">
        <v>128</v>
      </c>
      <c r="B101" s="1" t="s">
        <v>321</v>
      </c>
      <c r="C101" t="s">
        <v>525</v>
      </c>
      <c r="D101" t="str">
        <f t="shared" si="1"/>
        <v>Male</v>
      </c>
      <c r="E101" s="2">
        <v>38162</v>
      </c>
      <c r="F101" s="3" t="s">
        <v>586</v>
      </c>
      <c r="G101">
        <f>INT((Competition_Details!$B$6-Athletes!E101)/365)</f>
        <v>14</v>
      </c>
      <c r="H101" t="s">
        <v>630</v>
      </c>
      <c r="I101" t="str">
        <f>HLOOKUP(F101,Classification!$A$1:$G$2,2,0)</f>
        <v>Meeting Standard</v>
      </c>
    </row>
    <row r="102" spans="1:9" x14ac:dyDescent="0.3">
      <c r="A102" t="s">
        <v>15</v>
      </c>
      <c r="B102" s="1" t="s">
        <v>139</v>
      </c>
      <c r="C102" t="s">
        <v>443</v>
      </c>
      <c r="D102" t="str">
        <f t="shared" si="1"/>
        <v>Male</v>
      </c>
      <c r="E102" s="2">
        <v>38009</v>
      </c>
      <c r="F102" s="3" t="s">
        <v>587</v>
      </c>
      <c r="G102">
        <f>INT((Competition_Details!$B$6-Athletes!E102)/365)</f>
        <v>14</v>
      </c>
      <c r="H102" t="s">
        <v>636</v>
      </c>
      <c r="I102" t="str">
        <f>HLOOKUP(F102,Classification!$A$1:$G$2,2,0)</f>
        <v>Standard Pending</v>
      </c>
    </row>
    <row r="103" spans="1:9" x14ac:dyDescent="0.3">
      <c r="A103" t="s">
        <v>175</v>
      </c>
      <c r="B103" s="1" t="s">
        <v>99</v>
      </c>
      <c r="C103" t="s">
        <v>439</v>
      </c>
      <c r="D103" t="str">
        <f t="shared" si="1"/>
        <v>Male</v>
      </c>
      <c r="E103" s="2">
        <v>38635</v>
      </c>
      <c r="F103" s="3" t="s">
        <v>588</v>
      </c>
      <c r="G103">
        <f>INT((Competition_Details!$B$6-Athletes!E103)/365)</f>
        <v>12</v>
      </c>
      <c r="H103" t="s">
        <v>628</v>
      </c>
      <c r="I103" t="str">
        <f>HLOOKUP(F103,Classification!$A$1:$G$2,2,0)</f>
        <v>Failed to Qualify</v>
      </c>
    </row>
    <row r="104" spans="1:9" x14ac:dyDescent="0.3">
      <c r="A104" t="s">
        <v>605</v>
      </c>
      <c r="B104" s="1" t="s">
        <v>310</v>
      </c>
      <c r="C104" t="s">
        <v>417</v>
      </c>
      <c r="D104" t="str">
        <f t="shared" si="1"/>
        <v>Female</v>
      </c>
      <c r="E104" s="2">
        <v>37795</v>
      </c>
      <c r="F104" s="3" t="s">
        <v>584</v>
      </c>
      <c r="G104">
        <f>INT((Competition_Details!$B$6-Athletes!E104)/365)</f>
        <v>15</v>
      </c>
      <c r="H104" t="s">
        <v>635</v>
      </c>
      <c r="I104" t="str">
        <f>HLOOKUP(F104,Classification!$A$1:$G$2,2,0)</f>
        <v>National Standard Retry</v>
      </c>
    </row>
    <row r="105" spans="1:9" x14ac:dyDescent="0.3">
      <c r="A105" t="s">
        <v>145</v>
      </c>
      <c r="B105" s="1" t="s">
        <v>326</v>
      </c>
      <c r="C105" t="s">
        <v>429</v>
      </c>
      <c r="D105" t="str">
        <f t="shared" si="1"/>
        <v>Female</v>
      </c>
      <c r="E105" s="2">
        <v>36720</v>
      </c>
      <c r="F105" s="3" t="s">
        <v>588</v>
      </c>
      <c r="G105">
        <f>INT((Competition_Details!$B$6-Athletes!E105)/365)</f>
        <v>17</v>
      </c>
      <c r="H105" t="s">
        <v>636</v>
      </c>
      <c r="I105" t="str">
        <f>HLOOKUP(F105,Classification!$A$1:$G$2,2,0)</f>
        <v>Failed to Qualify</v>
      </c>
    </row>
    <row r="106" spans="1:9" x14ac:dyDescent="0.3">
      <c r="A106" t="s">
        <v>53</v>
      </c>
      <c r="B106" s="1" t="s">
        <v>311</v>
      </c>
      <c r="C106" t="s">
        <v>517</v>
      </c>
      <c r="D106" t="str">
        <f t="shared" si="1"/>
        <v>Male</v>
      </c>
      <c r="E106" s="2">
        <v>38217</v>
      </c>
      <c r="F106" s="3" t="s">
        <v>586</v>
      </c>
      <c r="G106">
        <f>INT((Competition_Details!$B$6-Athletes!E106)/365)</f>
        <v>13</v>
      </c>
      <c r="H106" t="s">
        <v>636</v>
      </c>
      <c r="I106" t="str">
        <f>HLOOKUP(F106,Classification!$A$1:$G$2,2,0)</f>
        <v>Meeting Standard</v>
      </c>
    </row>
    <row r="107" spans="1:9" x14ac:dyDescent="0.3">
      <c r="A107" t="s">
        <v>105</v>
      </c>
      <c r="B107" s="1" t="s">
        <v>203</v>
      </c>
      <c r="C107" t="s">
        <v>445</v>
      </c>
      <c r="D107" t="str">
        <f t="shared" si="1"/>
        <v>Male</v>
      </c>
      <c r="E107" s="2">
        <v>36849</v>
      </c>
      <c r="F107" s="3" t="s">
        <v>583</v>
      </c>
      <c r="G107">
        <f>INT((Competition_Details!$B$6-Athletes!E107)/365)</f>
        <v>17</v>
      </c>
      <c r="H107" t="s">
        <v>630</v>
      </c>
      <c r="I107" t="str">
        <f>HLOOKUP(F107,Classification!$A$1:$G$2,2,0)</f>
        <v>National Standard</v>
      </c>
    </row>
    <row r="108" spans="1:9" x14ac:dyDescent="0.3">
      <c r="A108" t="s">
        <v>604</v>
      </c>
      <c r="B108" s="1" t="s">
        <v>298</v>
      </c>
      <c r="C108" t="s">
        <v>507</v>
      </c>
      <c r="D108" t="str">
        <f t="shared" si="1"/>
        <v>Male</v>
      </c>
      <c r="E108" s="2">
        <v>36561</v>
      </c>
      <c r="F108" s="3" t="s">
        <v>585</v>
      </c>
      <c r="G108">
        <f>INT((Competition_Details!$B$6-Athletes!E108)/365)</f>
        <v>18</v>
      </c>
      <c r="H108" t="s">
        <v>628</v>
      </c>
      <c r="I108" t="str">
        <f>HLOOKUP(F108,Classification!$A$1:$G$2,2,0)</f>
        <v>District Standard</v>
      </c>
    </row>
    <row r="109" spans="1:9" x14ac:dyDescent="0.3">
      <c r="A109" t="s">
        <v>8</v>
      </c>
      <c r="B109" s="1" t="s">
        <v>262</v>
      </c>
      <c r="C109" t="s">
        <v>386</v>
      </c>
      <c r="D109" t="str">
        <f t="shared" si="1"/>
        <v>Female</v>
      </c>
      <c r="E109" s="2">
        <v>37143</v>
      </c>
      <c r="F109" s="3" t="s">
        <v>586</v>
      </c>
      <c r="G109">
        <f>INT((Competition_Details!$B$6-Athletes!E109)/365)</f>
        <v>16</v>
      </c>
      <c r="H109" t="s">
        <v>631</v>
      </c>
      <c r="I109" t="str">
        <f>HLOOKUP(F109,Classification!$A$1:$G$2,2,0)</f>
        <v>Meeting Standard</v>
      </c>
    </row>
    <row r="110" spans="1:9" x14ac:dyDescent="0.3">
      <c r="A110" t="s">
        <v>108</v>
      </c>
      <c r="B110" s="1" t="s">
        <v>558</v>
      </c>
      <c r="C110" t="s">
        <v>453</v>
      </c>
      <c r="D110" t="str">
        <f t="shared" si="1"/>
        <v>Male</v>
      </c>
      <c r="E110" s="2">
        <v>38655</v>
      </c>
      <c r="F110" s="3" t="s">
        <v>588</v>
      </c>
      <c r="G110">
        <f>INT((Competition_Details!$B$6-Athletes!E110)/365)</f>
        <v>12</v>
      </c>
      <c r="H110" t="s">
        <v>628</v>
      </c>
      <c r="I110" t="str">
        <f>HLOOKUP(F110,Classification!$A$1:$G$2,2,0)</f>
        <v>Failed to Qualify</v>
      </c>
    </row>
    <row r="111" spans="1:9" x14ac:dyDescent="0.3">
      <c r="A111" t="s">
        <v>99</v>
      </c>
      <c r="B111" s="1" t="s">
        <v>299</v>
      </c>
      <c r="C111" t="s">
        <v>409</v>
      </c>
      <c r="D111" t="str">
        <f t="shared" si="1"/>
        <v>Female</v>
      </c>
      <c r="E111" s="2">
        <v>36379</v>
      </c>
      <c r="F111" s="3" t="s">
        <v>584</v>
      </c>
      <c r="G111">
        <f>INT((Competition_Details!$B$6-Athletes!E111)/365)</f>
        <v>18</v>
      </c>
      <c r="H111" t="s">
        <v>634</v>
      </c>
      <c r="I111" t="str">
        <f>HLOOKUP(F111,Classification!$A$1:$G$2,2,0)</f>
        <v>National Standard Retry</v>
      </c>
    </row>
    <row r="112" spans="1:9" x14ac:dyDescent="0.3">
      <c r="A112" t="s">
        <v>164</v>
      </c>
      <c r="B112" s="1" t="s">
        <v>307</v>
      </c>
      <c r="C112" t="s">
        <v>513</v>
      </c>
      <c r="D112" t="str">
        <f t="shared" si="1"/>
        <v>Male</v>
      </c>
      <c r="E112" s="2">
        <v>37106</v>
      </c>
      <c r="F112" s="3" t="s">
        <v>585</v>
      </c>
      <c r="G112">
        <f>INT((Competition_Details!$B$6-Athletes!E112)/365)</f>
        <v>16</v>
      </c>
      <c r="H112" t="s">
        <v>630</v>
      </c>
      <c r="I112" t="str">
        <f>HLOOKUP(F112,Classification!$A$1:$G$2,2,0)</f>
        <v>District Standard</v>
      </c>
    </row>
    <row r="113" spans="1:9" x14ac:dyDescent="0.3">
      <c r="A113" t="s">
        <v>134</v>
      </c>
      <c r="B113" s="1" t="s">
        <v>318</v>
      </c>
      <c r="C113" t="s">
        <v>424</v>
      </c>
      <c r="D113" t="str">
        <f t="shared" si="1"/>
        <v>Female</v>
      </c>
      <c r="E113" s="2">
        <v>37881</v>
      </c>
      <c r="F113" s="3" t="s">
        <v>588</v>
      </c>
      <c r="G113">
        <f>INT((Competition_Details!$B$6-Athletes!E113)/365)</f>
        <v>14</v>
      </c>
      <c r="H113" t="s">
        <v>635</v>
      </c>
      <c r="I113" t="str">
        <f>HLOOKUP(F113,Classification!$A$1:$G$2,2,0)</f>
        <v>Failed to Qualify</v>
      </c>
    </row>
    <row r="114" spans="1:9" x14ac:dyDescent="0.3">
      <c r="A114" t="s">
        <v>33</v>
      </c>
      <c r="B114" s="1" t="s">
        <v>541</v>
      </c>
      <c r="C114" t="s">
        <v>422</v>
      </c>
      <c r="D114" t="str">
        <f t="shared" si="1"/>
        <v>Female</v>
      </c>
      <c r="E114" s="2">
        <v>37665</v>
      </c>
      <c r="F114" s="3" t="s">
        <v>585</v>
      </c>
      <c r="G114">
        <f>INT((Competition_Details!$B$6-Athletes!E114)/365)</f>
        <v>15</v>
      </c>
      <c r="H114" t="s">
        <v>634</v>
      </c>
      <c r="I114" t="str">
        <f>HLOOKUP(F114,Classification!$A$1:$G$2,2,0)</f>
        <v>District Standard</v>
      </c>
    </row>
    <row r="115" spans="1:9" x14ac:dyDescent="0.3">
      <c r="A115" t="s">
        <v>148</v>
      </c>
      <c r="B115" s="1" t="s">
        <v>290</v>
      </c>
      <c r="C115" t="s">
        <v>404</v>
      </c>
      <c r="D115" t="str">
        <f t="shared" si="1"/>
        <v>Female</v>
      </c>
      <c r="E115" s="2">
        <v>38484</v>
      </c>
      <c r="F115" s="3" t="s">
        <v>585</v>
      </c>
      <c r="G115">
        <f>INT((Competition_Details!$B$6-Athletes!E115)/365)</f>
        <v>13</v>
      </c>
      <c r="H115" t="s">
        <v>635</v>
      </c>
      <c r="I115" t="str">
        <f>HLOOKUP(F115,Classification!$A$1:$G$2,2,0)</f>
        <v>District Standard</v>
      </c>
    </row>
    <row r="116" spans="1:9" x14ac:dyDescent="0.3">
      <c r="A116" t="s">
        <v>90</v>
      </c>
      <c r="B116" s="1" t="s">
        <v>291</v>
      </c>
      <c r="C116" t="s">
        <v>503</v>
      </c>
      <c r="D116" t="str">
        <f t="shared" si="1"/>
        <v>Male</v>
      </c>
      <c r="E116" s="2">
        <v>37623</v>
      </c>
      <c r="F116" s="3" t="s">
        <v>585</v>
      </c>
      <c r="G116">
        <f>INT((Competition_Details!$B$6-Athletes!E116)/365)</f>
        <v>15</v>
      </c>
      <c r="H116" t="s">
        <v>630</v>
      </c>
      <c r="I116" t="str">
        <f>HLOOKUP(F116,Classification!$A$1:$G$2,2,0)</f>
        <v>District Standard</v>
      </c>
    </row>
    <row r="117" spans="1:9" x14ac:dyDescent="0.3">
      <c r="A117" t="s">
        <v>178</v>
      </c>
      <c r="B117" s="1" t="s">
        <v>276</v>
      </c>
      <c r="C117" t="s">
        <v>395</v>
      </c>
      <c r="D117" t="str">
        <f t="shared" si="1"/>
        <v>Female</v>
      </c>
      <c r="E117" s="2">
        <v>38493</v>
      </c>
      <c r="F117" s="3" t="s">
        <v>584</v>
      </c>
      <c r="G117">
        <f>INT((Competition_Details!$B$6-Athletes!E117)/365)</f>
        <v>13</v>
      </c>
      <c r="H117" t="s">
        <v>636</v>
      </c>
      <c r="I117" t="str">
        <f>HLOOKUP(F117,Classification!$A$1:$G$2,2,0)</f>
        <v>National Standard Retry</v>
      </c>
    </row>
    <row r="118" spans="1:9" x14ac:dyDescent="0.3">
      <c r="A118" t="s">
        <v>61</v>
      </c>
      <c r="B118" s="1" t="s">
        <v>551</v>
      </c>
      <c r="C118" t="s">
        <v>399</v>
      </c>
      <c r="D118" t="str">
        <f t="shared" si="1"/>
        <v>Female</v>
      </c>
      <c r="E118" s="2">
        <v>38280</v>
      </c>
      <c r="F118" s="3" t="s">
        <v>587</v>
      </c>
      <c r="G118">
        <f>INT((Competition_Details!$B$6-Athletes!E118)/365)</f>
        <v>13</v>
      </c>
      <c r="H118" t="s">
        <v>634</v>
      </c>
      <c r="I118" t="str">
        <f>HLOOKUP(F118,Classification!$A$1:$G$2,2,0)</f>
        <v>Standard Pending</v>
      </c>
    </row>
    <row r="119" spans="1:9" x14ac:dyDescent="0.3">
      <c r="A119" t="s">
        <v>176</v>
      </c>
      <c r="B119" s="1" t="s">
        <v>261</v>
      </c>
      <c r="C119" t="s">
        <v>484</v>
      </c>
      <c r="D119" t="str">
        <f t="shared" si="1"/>
        <v>Male</v>
      </c>
      <c r="E119" s="2">
        <v>38262</v>
      </c>
      <c r="F119" s="3" t="s">
        <v>585</v>
      </c>
      <c r="G119">
        <f>INT((Competition_Details!$B$6-Athletes!E119)/365)</f>
        <v>13</v>
      </c>
      <c r="H119" t="s">
        <v>629</v>
      </c>
      <c r="I119" t="str">
        <f>HLOOKUP(F119,Classification!$A$1:$G$2,2,0)</f>
        <v>District Standard</v>
      </c>
    </row>
    <row r="120" spans="1:9" x14ac:dyDescent="0.3">
      <c r="A120" t="s">
        <v>39</v>
      </c>
      <c r="B120" s="1" t="s">
        <v>224</v>
      </c>
      <c r="C120" t="s">
        <v>360</v>
      </c>
      <c r="D120" t="str">
        <f t="shared" si="1"/>
        <v>Female</v>
      </c>
      <c r="E120" s="2">
        <v>37509</v>
      </c>
      <c r="F120" s="3" t="s">
        <v>586</v>
      </c>
      <c r="G120">
        <f>INT((Competition_Details!$B$6-Athletes!E120)/365)</f>
        <v>15</v>
      </c>
      <c r="H120" t="s">
        <v>634</v>
      </c>
      <c r="I120" t="str">
        <f>HLOOKUP(F120,Classification!$A$1:$G$2,2,0)</f>
        <v>Meeting Standard</v>
      </c>
    </row>
    <row r="121" spans="1:9" x14ac:dyDescent="0.3">
      <c r="A121" t="s">
        <v>41</v>
      </c>
      <c r="B121" s="1" t="s">
        <v>545</v>
      </c>
      <c r="C121" t="s">
        <v>516</v>
      </c>
      <c r="D121" t="str">
        <f t="shared" si="1"/>
        <v>Male</v>
      </c>
      <c r="E121" s="2">
        <v>38486</v>
      </c>
      <c r="F121" s="3" t="s">
        <v>584</v>
      </c>
      <c r="G121">
        <f>INT((Competition_Details!$B$6-Athletes!E121)/365)</f>
        <v>13</v>
      </c>
      <c r="H121" t="s">
        <v>636</v>
      </c>
      <c r="I121" t="str">
        <f>HLOOKUP(F121,Classification!$A$1:$G$2,2,0)</f>
        <v>National Standard Retry</v>
      </c>
    </row>
    <row r="122" spans="1:9" x14ac:dyDescent="0.3">
      <c r="A122" t="s">
        <v>17</v>
      </c>
      <c r="B122" s="1" t="s">
        <v>234</v>
      </c>
      <c r="C122" t="s">
        <v>367</v>
      </c>
      <c r="D122" t="str">
        <f t="shared" si="1"/>
        <v>Female</v>
      </c>
      <c r="E122" s="2">
        <v>37658</v>
      </c>
      <c r="F122" s="3" t="s">
        <v>586</v>
      </c>
      <c r="G122">
        <f>INT((Competition_Details!$B$6-Athletes!E122)/365)</f>
        <v>15</v>
      </c>
      <c r="H122" t="s">
        <v>634</v>
      </c>
      <c r="I122" t="str">
        <f>HLOOKUP(F122,Classification!$A$1:$G$2,2,0)</f>
        <v>Meeting Standard</v>
      </c>
    </row>
    <row r="123" spans="1:9" x14ac:dyDescent="0.3">
      <c r="A123" t="s">
        <v>96</v>
      </c>
      <c r="B123" s="1" t="s">
        <v>286</v>
      </c>
      <c r="C123" t="s">
        <v>401</v>
      </c>
      <c r="D123" t="str">
        <f t="shared" si="1"/>
        <v>Female</v>
      </c>
      <c r="E123" s="2">
        <v>37327</v>
      </c>
      <c r="F123" s="3" t="s">
        <v>586</v>
      </c>
      <c r="G123">
        <f>INT((Competition_Details!$B$6-Athletes!E123)/365)</f>
        <v>16</v>
      </c>
      <c r="H123" t="s">
        <v>632</v>
      </c>
      <c r="I123" t="str">
        <f>HLOOKUP(F123,Classification!$A$1:$G$2,2,0)</f>
        <v>Meeting Standard</v>
      </c>
    </row>
    <row r="124" spans="1:9" x14ac:dyDescent="0.3">
      <c r="A124" t="s">
        <v>43</v>
      </c>
      <c r="B124" s="1" t="s">
        <v>547</v>
      </c>
      <c r="C124" t="s">
        <v>394</v>
      </c>
      <c r="D124" t="str">
        <f t="shared" si="1"/>
        <v>Female</v>
      </c>
      <c r="E124" s="2">
        <v>38025</v>
      </c>
      <c r="F124" s="3" t="s">
        <v>586</v>
      </c>
      <c r="G124">
        <f>INT((Competition_Details!$B$6-Athletes!E124)/365)</f>
        <v>14</v>
      </c>
      <c r="H124" t="s">
        <v>632</v>
      </c>
      <c r="I124" t="str">
        <f>HLOOKUP(F124,Classification!$A$1:$G$2,2,0)</f>
        <v>Meeting Standard</v>
      </c>
    </row>
    <row r="125" spans="1:9" x14ac:dyDescent="0.3">
      <c r="A125" t="s">
        <v>4</v>
      </c>
      <c r="B125" s="1" t="s">
        <v>313</v>
      </c>
      <c r="C125" t="s">
        <v>519</v>
      </c>
      <c r="D125" t="str">
        <f t="shared" si="1"/>
        <v>Male</v>
      </c>
      <c r="E125" s="2">
        <v>37461</v>
      </c>
      <c r="F125" s="3" t="s">
        <v>587</v>
      </c>
      <c r="G125">
        <f>INT((Competition_Details!$B$6-Athletes!E125)/365)</f>
        <v>15</v>
      </c>
      <c r="H125" t="s">
        <v>636</v>
      </c>
      <c r="I125" t="str">
        <f>HLOOKUP(F125,Classification!$A$1:$G$2,2,0)</f>
        <v>Standard Pending</v>
      </c>
    </row>
    <row r="126" spans="1:9" x14ac:dyDescent="0.3">
      <c r="A126" t="s">
        <v>131</v>
      </c>
      <c r="B126" s="1" t="s">
        <v>561</v>
      </c>
      <c r="C126" t="s">
        <v>500</v>
      </c>
      <c r="D126" t="str">
        <f t="shared" si="1"/>
        <v>Male</v>
      </c>
      <c r="E126" s="2">
        <v>36308</v>
      </c>
      <c r="F126" s="3" t="s">
        <v>584</v>
      </c>
      <c r="G126">
        <f>INT((Competition_Details!$B$6-Athletes!E126)/365)</f>
        <v>19</v>
      </c>
      <c r="H126" t="s">
        <v>628</v>
      </c>
      <c r="I126" t="str">
        <f>HLOOKUP(F126,Classification!$A$1:$G$2,2,0)</f>
        <v>National Standard Retry</v>
      </c>
    </row>
    <row r="127" spans="1:9" x14ac:dyDescent="0.3">
      <c r="A127" t="s">
        <v>185</v>
      </c>
      <c r="B127" s="1" t="s">
        <v>279</v>
      </c>
      <c r="C127" t="s">
        <v>495</v>
      </c>
      <c r="D127" t="str">
        <f t="shared" si="1"/>
        <v>Male</v>
      </c>
      <c r="E127" s="2">
        <v>38314</v>
      </c>
      <c r="F127" s="3" t="s">
        <v>584</v>
      </c>
      <c r="G127">
        <f>INT((Competition_Details!$B$6-Athletes!E127)/365)</f>
        <v>13</v>
      </c>
      <c r="H127" t="s">
        <v>629</v>
      </c>
      <c r="I127" t="str">
        <f>HLOOKUP(F127,Classification!$A$1:$G$2,2,0)</f>
        <v>National Standard Retry</v>
      </c>
    </row>
    <row r="128" spans="1:9" x14ac:dyDescent="0.3">
      <c r="A128" t="s">
        <v>173</v>
      </c>
      <c r="B128" s="1" t="s">
        <v>573</v>
      </c>
      <c r="C128" t="s">
        <v>416</v>
      </c>
      <c r="D128" t="str">
        <f t="shared" si="1"/>
        <v>Female</v>
      </c>
      <c r="E128" s="2">
        <v>37222</v>
      </c>
      <c r="F128" s="3" t="s">
        <v>585</v>
      </c>
      <c r="G128">
        <f>INT((Competition_Details!$B$6-Athletes!E128)/365)</f>
        <v>16</v>
      </c>
      <c r="H128" t="s">
        <v>636</v>
      </c>
      <c r="I128" t="str">
        <f>HLOOKUP(F128,Classification!$A$1:$G$2,2,0)</f>
        <v>District Standard</v>
      </c>
    </row>
    <row r="129" spans="1:9" x14ac:dyDescent="0.3">
      <c r="A129" t="s">
        <v>1</v>
      </c>
      <c r="B129" s="1" t="s">
        <v>534</v>
      </c>
      <c r="C129" t="s">
        <v>375</v>
      </c>
      <c r="D129" t="str">
        <f t="shared" si="1"/>
        <v>Female</v>
      </c>
      <c r="E129" s="2">
        <v>37163</v>
      </c>
      <c r="F129" s="3" t="s">
        <v>588</v>
      </c>
      <c r="G129">
        <f>INT((Competition_Details!$B$6-Athletes!E129)/365)</f>
        <v>16</v>
      </c>
      <c r="H129" t="s">
        <v>631</v>
      </c>
      <c r="I129" t="str">
        <f>HLOOKUP(F129,Classification!$A$1:$G$2,2,0)</f>
        <v>Failed to Qualify</v>
      </c>
    </row>
    <row r="130" spans="1:9" x14ac:dyDescent="0.3">
      <c r="A130" t="s">
        <v>22</v>
      </c>
      <c r="B130" s="1" t="s">
        <v>320</v>
      </c>
      <c r="C130" t="s">
        <v>426</v>
      </c>
      <c r="D130" t="str">
        <f t="shared" si="1"/>
        <v>Female</v>
      </c>
      <c r="E130" s="2">
        <v>37907</v>
      </c>
      <c r="F130" s="3" t="s">
        <v>583</v>
      </c>
      <c r="G130">
        <f>INT((Competition_Details!$B$6-Athletes!E130)/365)</f>
        <v>14</v>
      </c>
      <c r="H130" t="s">
        <v>634</v>
      </c>
      <c r="I130" t="str">
        <f>HLOOKUP(F130,Classification!$A$1:$G$2,2,0)</f>
        <v>National Standard</v>
      </c>
    </row>
    <row r="131" spans="1:9" x14ac:dyDescent="0.3">
      <c r="A131" t="s">
        <v>24</v>
      </c>
      <c r="B131" s="1" t="s">
        <v>257</v>
      </c>
      <c r="C131" t="s">
        <v>482</v>
      </c>
      <c r="D131" t="str">
        <f t="shared" ref="D131:D194" si="2">IF(VALUE(MID(C131,7,4))&gt;4999,"Male", "Female")</f>
        <v>Male</v>
      </c>
      <c r="E131" s="2">
        <v>36724</v>
      </c>
      <c r="F131" s="3" t="s">
        <v>586</v>
      </c>
      <c r="G131">
        <f>INT((Competition_Details!$B$6-Athletes!E131)/365)</f>
        <v>17</v>
      </c>
      <c r="H131" t="s">
        <v>636</v>
      </c>
      <c r="I131" t="str">
        <f>HLOOKUP(F131,Classification!$A$1:$G$2,2,0)</f>
        <v>Meeting Standard</v>
      </c>
    </row>
    <row r="132" spans="1:9" x14ac:dyDescent="0.3">
      <c r="A132" t="s">
        <v>116</v>
      </c>
      <c r="B132" s="1" t="s">
        <v>193</v>
      </c>
      <c r="C132" t="s">
        <v>438</v>
      </c>
      <c r="D132" t="str">
        <f t="shared" si="2"/>
        <v>Male</v>
      </c>
      <c r="E132" s="2">
        <v>37544</v>
      </c>
      <c r="F132" s="3" t="s">
        <v>588</v>
      </c>
      <c r="G132">
        <f>INT((Competition_Details!$B$6-Athletes!E132)/365)</f>
        <v>15</v>
      </c>
      <c r="H132" t="s">
        <v>630</v>
      </c>
      <c r="I132" t="str">
        <f>HLOOKUP(F132,Classification!$A$1:$G$2,2,0)</f>
        <v>Failed to Qualify</v>
      </c>
    </row>
    <row r="133" spans="1:9" x14ac:dyDescent="0.3">
      <c r="A133" t="s">
        <v>21</v>
      </c>
      <c r="B133" s="1" t="s">
        <v>255</v>
      </c>
      <c r="C133" t="s">
        <v>481</v>
      </c>
      <c r="D133" t="str">
        <f t="shared" si="2"/>
        <v>Male</v>
      </c>
      <c r="E133" s="2">
        <v>38692</v>
      </c>
      <c r="F133" s="3" t="s">
        <v>585</v>
      </c>
      <c r="G133">
        <f>INT((Competition_Details!$B$6-Athletes!E133)/365)</f>
        <v>12</v>
      </c>
      <c r="H133" t="s">
        <v>636</v>
      </c>
      <c r="I133" t="str">
        <f>HLOOKUP(F133,Classification!$A$1:$G$2,2,0)</f>
        <v>District Standard</v>
      </c>
    </row>
    <row r="134" spans="1:9" x14ac:dyDescent="0.3">
      <c r="A134" t="s">
        <v>126</v>
      </c>
      <c r="B134" s="1" t="s">
        <v>212</v>
      </c>
      <c r="C134" t="s">
        <v>450</v>
      </c>
      <c r="D134" t="str">
        <f t="shared" si="2"/>
        <v>Male</v>
      </c>
      <c r="E134" s="2">
        <v>37802</v>
      </c>
      <c r="F134" s="3" t="s">
        <v>585</v>
      </c>
      <c r="G134">
        <f>INT((Competition_Details!$B$6-Athletes!E134)/365)</f>
        <v>15</v>
      </c>
      <c r="H134" t="s">
        <v>627</v>
      </c>
      <c r="I134" t="str">
        <f>HLOOKUP(F134,Classification!$A$1:$G$2,2,0)</f>
        <v>District Standard</v>
      </c>
    </row>
    <row r="135" spans="1:9" x14ac:dyDescent="0.3">
      <c r="A135" t="s">
        <v>67</v>
      </c>
      <c r="B135" s="1" t="s">
        <v>272</v>
      </c>
      <c r="C135" t="s">
        <v>392</v>
      </c>
      <c r="D135" t="str">
        <f t="shared" si="2"/>
        <v>Female</v>
      </c>
      <c r="E135" s="2">
        <v>37992</v>
      </c>
      <c r="F135" s="3" t="s">
        <v>588</v>
      </c>
      <c r="G135">
        <f>INT((Competition_Details!$B$6-Athletes!E135)/365)</f>
        <v>14</v>
      </c>
      <c r="H135" t="s">
        <v>632</v>
      </c>
      <c r="I135" t="str">
        <f>HLOOKUP(F135,Classification!$A$1:$G$2,2,0)</f>
        <v>Failed to Qualify</v>
      </c>
    </row>
    <row r="136" spans="1:9" x14ac:dyDescent="0.3">
      <c r="A136" t="s">
        <v>102</v>
      </c>
      <c r="B136" s="1" t="s">
        <v>247</v>
      </c>
      <c r="C136" t="s">
        <v>378</v>
      </c>
      <c r="D136" t="str">
        <f t="shared" si="2"/>
        <v>Female</v>
      </c>
      <c r="E136" s="2">
        <v>38203</v>
      </c>
      <c r="F136" s="3" t="s">
        <v>586</v>
      </c>
      <c r="G136">
        <f>INT((Competition_Details!$B$6-Athletes!E136)/365)</f>
        <v>13</v>
      </c>
      <c r="H136" t="s">
        <v>633</v>
      </c>
      <c r="I136" t="str">
        <f>HLOOKUP(F136,Classification!$A$1:$G$2,2,0)</f>
        <v>Meeting Standard</v>
      </c>
    </row>
    <row r="137" spans="1:9" x14ac:dyDescent="0.3">
      <c r="A137" t="s">
        <v>60</v>
      </c>
      <c r="B137" s="1" t="s">
        <v>330</v>
      </c>
      <c r="C137" t="s">
        <v>530</v>
      </c>
      <c r="D137" t="str">
        <f t="shared" si="2"/>
        <v>Male</v>
      </c>
      <c r="E137" s="2">
        <v>38437</v>
      </c>
      <c r="F137" s="3" t="s">
        <v>588</v>
      </c>
      <c r="G137">
        <f>INT((Competition_Details!$B$6-Athletes!E137)/365)</f>
        <v>13</v>
      </c>
      <c r="H137" t="s">
        <v>629</v>
      </c>
      <c r="I137" t="str">
        <f>HLOOKUP(F137,Classification!$A$1:$G$2,2,0)</f>
        <v>Failed to Qualify</v>
      </c>
    </row>
    <row r="138" spans="1:9" x14ac:dyDescent="0.3">
      <c r="A138" t="s">
        <v>70</v>
      </c>
      <c r="B138" s="1" t="s">
        <v>296</v>
      </c>
      <c r="C138" t="s">
        <v>506</v>
      </c>
      <c r="D138" t="str">
        <f t="shared" si="2"/>
        <v>Male</v>
      </c>
      <c r="E138" s="2">
        <v>37269</v>
      </c>
      <c r="F138" s="3" t="s">
        <v>584</v>
      </c>
      <c r="G138">
        <f>INT((Competition_Details!$B$6-Athletes!E138)/365)</f>
        <v>16</v>
      </c>
      <c r="H138" t="s">
        <v>629</v>
      </c>
      <c r="I138" t="str">
        <f>HLOOKUP(F138,Classification!$A$1:$G$2,2,0)</f>
        <v>National Standard Retry</v>
      </c>
    </row>
    <row r="139" spans="1:9" x14ac:dyDescent="0.3">
      <c r="A139" t="s">
        <v>57</v>
      </c>
      <c r="B139" s="1" t="s">
        <v>251</v>
      </c>
      <c r="C139" t="s">
        <v>380</v>
      </c>
      <c r="D139" t="str">
        <f t="shared" si="2"/>
        <v>Female</v>
      </c>
      <c r="E139" s="2">
        <v>38182</v>
      </c>
      <c r="F139" s="3" t="s">
        <v>587</v>
      </c>
      <c r="G139">
        <f>INT((Competition_Details!$B$6-Athletes!E139)/365)</f>
        <v>13</v>
      </c>
      <c r="H139" t="s">
        <v>631</v>
      </c>
      <c r="I139" t="str">
        <f>HLOOKUP(F139,Classification!$A$1:$G$2,2,0)</f>
        <v>Standard Pending</v>
      </c>
    </row>
    <row r="140" spans="1:9" x14ac:dyDescent="0.3">
      <c r="A140" t="s">
        <v>172</v>
      </c>
      <c r="B140" s="1" t="s">
        <v>284</v>
      </c>
      <c r="C140" t="s">
        <v>498</v>
      </c>
      <c r="D140" t="str">
        <f t="shared" si="2"/>
        <v>Male</v>
      </c>
      <c r="E140" s="2">
        <v>36918</v>
      </c>
      <c r="F140" s="3" t="s">
        <v>587</v>
      </c>
      <c r="G140">
        <f>INT((Competition_Details!$B$6-Athletes!E140)/365)</f>
        <v>17</v>
      </c>
      <c r="H140" t="s">
        <v>627</v>
      </c>
      <c r="I140" t="str">
        <f>HLOOKUP(F140,Classification!$A$1:$G$2,2,0)</f>
        <v>Standard Pending</v>
      </c>
    </row>
    <row r="141" spans="1:9" x14ac:dyDescent="0.3">
      <c r="A141" t="s">
        <v>107</v>
      </c>
      <c r="B141" s="1" t="s">
        <v>208</v>
      </c>
      <c r="C141" t="s">
        <v>349</v>
      </c>
      <c r="D141" t="str">
        <f t="shared" si="2"/>
        <v>Female</v>
      </c>
      <c r="E141" s="2">
        <v>37581</v>
      </c>
      <c r="F141" s="3" t="s">
        <v>587</v>
      </c>
      <c r="G141">
        <f>INT((Competition_Details!$B$6-Athletes!E141)/365)</f>
        <v>15</v>
      </c>
      <c r="H141" t="s">
        <v>634</v>
      </c>
      <c r="I141" t="str">
        <f>HLOOKUP(F141,Classification!$A$1:$G$2,2,0)</f>
        <v>Standard Pending</v>
      </c>
    </row>
    <row r="142" spans="1:9" x14ac:dyDescent="0.3">
      <c r="A142" t="s">
        <v>78</v>
      </c>
      <c r="B142" s="1" t="s">
        <v>213</v>
      </c>
      <c r="C142" t="s">
        <v>352</v>
      </c>
      <c r="D142" t="str">
        <f t="shared" si="2"/>
        <v>Female</v>
      </c>
      <c r="E142" s="2">
        <v>37497</v>
      </c>
      <c r="F142" s="3" t="s">
        <v>585</v>
      </c>
      <c r="G142">
        <f>INT((Competition_Details!$B$6-Athletes!E142)/365)</f>
        <v>15</v>
      </c>
      <c r="H142" t="s">
        <v>634</v>
      </c>
      <c r="I142" t="str">
        <f>HLOOKUP(F142,Classification!$A$1:$G$2,2,0)</f>
        <v>District Standard</v>
      </c>
    </row>
    <row r="143" spans="1:9" x14ac:dyDescent="0.3">
      <c r="A143" t="s">
        <v>69</v>
      </c>
      <c r="B143" s="1" t="s">
        <v>335</v>
      </c>
      <c r="C143" t="s">
        <v>533</v>
      </c>
      <c r="D143" t="str">
        <f t="shared" si="2"/>
        <v>Male</v>
      </c>
      <c r="E143" s="2">
        <v>36319</v>
      </c>
      <c r="F143" s="3" t="s">
        <v>586</v>
      </c>
      <c r="G143">
        <f>INT((Competition_Details!$B$6-Athletes!E143)/365)</f>
        <v>19</v>
      </c>
      <c r="H143" t="s">
        <v>628</v>
      </c>
      <c r="I143" t="str">
        <f>HLOOKUP(F143,Classification!$A$1:$G$2,2,0)</f>
        <v>Meeting Standard</v>
      </c>
    </row>
    <row r="144" spans="1:9" x14ac:dyDescent="0.3">
      <c r="A144" t="s">
        <v>49</v>
      </c>
      <c r="B144" s="1" t="s">
        <v>217</v>
      </c>
      <c r="C144" t="s">
        <v>355</v>
      </c>
      <c r="D144" t="str">
        <f t="shared" si="2"/>
        <v>Female</v>
      </c>
      <c r="E144" s="2">
        <v>36829</v>
      </c>
      <c r="F144" s="3" t="s">
        <v>583</v>
      </c>
      <c r="G144">
        <f>INT((Competition_Details!$B$6-Athletes!E144)/365)</f>
        <v>17</v>
      </c>
      <c r="H144" t="s">
        <v>634</v>
      </c>
      <c r="I144" t="str">
        <f>HLOOKUP(F144,Classification!$A$1:$G$2,2,0)</f>
        <v>National Standard</v>
      </c>
    </row>
    <row r="145" spans="1:9" x14ac:dyDescent="0.3">
      <c r="A145" t="s">
        <v>111</v>
      </c>
      <c r="B145" s="1" t="s">
        <v>232</v>
      </c>
      <c r="C145" t="s">
        <v>366</v>
      </c>
      <c r="D145" t="str">
        <f t="shared" si="2"/>
        <v>Female</v>
      </c>
      <c r="E145" s="2">
        <v>37096</v>
      </c>
      <c r="F145" s="3" t="s">
        <v>583</v>
      </c>
      <c r="G145">
        <f>INT((Competition_Details!$B$6-Athletes!E145)/365)</f>
        <v>16</v>
      </c>
      <c r="H145" t="s">
        <v>633</v>
      </c>
      <c r="I145" t="str">
        <f>HLOOKUP(F145,Classification!$A$1:$G$2,2,0)</f>
        <v>National Standard</v>
      </c>
    </row>
    <row r="146" spans="1:9" x14ac:dyDescent="0.3">
      <c r="A146" t="s">
        <v>85</v>
      </c>
      <c r="B146" s="1" t="s">
        <v>202</v>
      </c>
      <c r="C146" t="s">
        <v>346</v>
      </c>
      <c r="D146" t="str">
        <f t="shared" si="2"/>
        <v>Female</v>
      </c>
      <c r="E146" s="2">
        <v>36659</v>
      </c>
      <c r="F146" s="3" t="s">
        <v>584</v>
      </c>
      <c r="G146">
        <f>INT((Competition_Details!$B$6-Athletes!E146)/365)</f>
        <v>18</v>
      </c>
      <c r="H146" t="s">
        <v>633</v>
      </c>
      <c r="I146" t="str">
        <f>HLOOKUP(F146,Classification!$A$1:$G$2,2,0)</f>
        <v>National Standard Retry</v>
      </c>
    </row>
    <row r="147" spans="1:9" x14ac:dyDescent="0.3">
      <c r="A147" t="s">
        <v>100</v>
      </c>
      <c r="B147" s="1" t="s">
        <v>315</v>
      </c>
      <c r="C147" t="s">
        <v>521</v>
      </c>
      <c r="D147" t="str">
        <f t="shared" si="2"/>
        <v>Male</v>
      </c>
      <c r="E147" s="2">
        <v>37549</v>
      </c>
      <c r="F147" s="3" t="s">
        <v>585</v>
      </c>
      <c r="G147">
        <f>INT((Competition_Details!$B$6-Athletes!E147)/365)</f>
        <v>15</v>
      </c>
      <c r="H147" t="s">
        <v>628</v>
      </c>
      <c r="I147" t="str">
        <f>HLOOKUP(F147,Classification!$A$1:$G$2,2,0)</f>
        <v>District Standard</v>
      </c>
    </row>
    <row r="148" spans="1:9" x14ac:dyDescent="0.3">
      <c r="A148" t="s">
        <v>135</v>
      </c>
      <c r="B148" s="1" t="s">
        <v>283</v>
      </c>
      <c r="C148" t="s">
        <v>497</v>
      </c>
      <c r="D148" t="str">
        <f t="shared" si="2"/>
        <v>Male</v>
      </c>
      <c r="E148" s="2">
        <v>36946</v>
      </c>
      <c r="F148" s="3" t="s">
        <v>588</v>
      </c>
      <c r="G148">
        <f>INT((Competition_Details!$B$6-Athletes!E148)/365)</f>
        <v>17</v>
      </c>
      <c r="H148" t="s">
        <v>627</v>
      </c>
      <c r="I148" t="str">
        <f>HLOOKUP(F148,Classification!$A$1:$G$2,2,0)</f>
        <v>Failed to Qualify</v>
      </c>
    </row>
    <row r="149" spans="1:9" x14ac:dyDescent="0.3">
      <c r="A149" t="s">
        <v>159</v>
      </c>
      <c r="B149" s="1" t="s">
        <v>567</v>
      </c>
      <c r="C149" t="s">
        <v>350</v>
      </c>
      <c r="D149" t="str">
        <f t="shared" si="2"/>
        <v>Female</v>
      </c>
      <c r="E149" s="2">
        <v>37332</v>
      </c>
      <c r="F149" s="3" t="s">
        <v>585</v>
      </c>
      <c r="G149">
        <f>INT((Competition_Details!$B$6-Athletes!E149)/365)</f>
        <v>16</v>
      </c>
      <c r="H149" t="s">
        <v>636</v>
      </c>
      <c r="I149" t="str">
        <f>HLOOKUP(F149,Classification!$A$1:$G$2,2,0)</f>
        <v>District Standard</v>
      </c>
    </row>
    <row r="150" spans="1:9" x14ac:dyDescent="0.3">
      <c r="A150" t="s">
        <v>187</v>
      </c>
      <c r="B150" s="1" t="s">
        <v>331</v>
      </c>
      <c r="C150" t="s">
        <v>531</v>
      </c>
      <c r="D150" t="str">
        <f t="shared" si="2"/>
        <v>Male</v>
      </c>
      <c r="E150" s="2">
        <v>37016</v>
      </c>
      <c r="F150" s="3" t="s">
        <v>583</v>
      </c>
      <c r="G150">
        <f>INT((Competition_Details!$B$6-Athletes!E150)/365)</f>
        <v>17</v>
      </c>
      <c r="H150" t="s">
        <v>630</v>
      </c>
      <c r="I150" t="str">
        <f>HLOOKUP(F150,Classification!$A$1:$G$2,2,0)</f>
        <v>National Standard</v>
      </c>
    </row>
    <row r="151" spans="1:9" x14ac:dyDescent="0.3">
      <c r="A151" t="s">
        <v>14</v>
      </c>
      <c r="B151" s="1" t="s">
        <v>210</v>
      </c>
      <c r="C151" t="s">
        <v>449</v>
      </c>
      <c r="D151" t="str">
        <f t="shared" si="2"/>
        <v>Male</v>
      </c>
      <c r="E151" s="2">
        <v>36690</v>
      </c>
      <c r="F151" s="3" t="s">
        <v>585</v>
      </c>
      <c r="G151">
        <f>INT((Competition_Details!$B$6-Athletes!E151)/365)</f>
        <v>18</v>
      </c>
      <c r="H151" t="s">
        <v>635</v>
      </c>
      <c r="I151" t="str">
        <f>HLOOKUP(F151,Classification!$A$1:$G$2,2,0)</f>
        <v>District Standard</v>
      </c>
    </row>
    <row r="152" spans="1:9" x14ac:dyDescent="0.3">
      <c r="A152" t="s">
        <v>129</v>
      </c>
      <c r="B152" s="1" t="s">
        <v>254</v>
      </c>
      <c r="C152" t="s">
        <v>382</v>
      </c>
      <c r="D152" t="str">
        <f t="shared" si="2"/>
        <v>Female</v>
      </c>
      <c r="E152" s="2">
        <v>37598</v>
      </c>
      <c r="F152" s="3" t="s">
        <v>588</v>
      </c>
      <c r="G152">
        <f>INT((Competition_Details!$B$6-Athletes!E152)/365)</f>
        <v>15</v>
      </c>
      <c r="H152" t="s">
        <v>636</v>
      </c>
      <c r="I152" t="str">
        <f>HLOOKUP(F152,Classification!$A$1:$G$2,2,0)</f>
        <v>Failed to Qualify</v>
      </c>
    </row>
    <row r="153" spans="1:9" x14ac:dyDescent="0.3">
      <c r="A153" t="s">
        <v>144</v>
      </c>
      <c r="B153" s="1" t="s">
        <v>563</v>
      </c>
      <c r="C153" t="s">
        <v>529</v>
      </c>
      <c r="D153" t="str">
        <f t="shared" si="2"/>
        <v>Male</v>
      </c>
      <c r="E153" s="2">
        <v>37167</v>
      </c>
      <c r="F153" s="3" t="s">
        <v>587</v>
      </c>
      <c r="G153">
        <f>INT((Competition_Details!$B$6-Athletes!E153)/365)</f>
        <v>16</v>
      </c>
      <c r="H153" t="s">
        <v>629</v>
      </c>
      <c r="I153" t="str">
        <f>HLOOKUP(F153,Classification!$A$1:$G$2,2,0)</f>
        <v>Standard Pending</v>
      </c>
    </row>
    <row r="154" spans="1:9" x14ac:dyDescent="0.3">
      <c r="A154" t="s">
        <v>45</v>
      </c>
      <c r="B154" s="1" t="s">
        <v>282</v>
      </c>
      <c r="C154" t="s">
        <v>398</v>
      </c>
      <c r="D154" t="str">
        <f t="shared" si="2"/>
        <v>Female</v>
      </c>
      <c r="E154" s="2">
        <v>36387</v>
      </c>
      <c r="F154" s="3" t="s">
        <v>585</v>
      </c>
      <c r="G154">
        <f>INT((Competition_Details!$B$6-Athletes!E154)/365)</f>
        <v>18</v>
      </c>
      <c r="H154" t="s">
        <v>631</v>
      </c>
      <c r="I154" t="str">
        <f>HLOOKUP(F154,Classification!$A$1:$G$2,2,0)</f>
        <v>District Standard</v>
      </c>
    </row>
    <row r="155" spans="1:9" x14ac:dyDescent="0.3">
      <c r="A155" t="s">
        <v>76</v>
      </c>
      <c r="B155" s="1" t="s">
        <v>189</v>
      </c>
      <c r="C155" t="s">
        <v>435</v>
      </c>
      <c r="D155" t="str">
        <f t="shared" si="2"/>
        <v>Male</v>
      </c>
      <c r="E155" s="2">
        <v>38571</v>
      </c>
      <c r="F155" s="3" t="s">
        <v>585</v>
      </c>
      <c r="G155">
        <f>INT((Competition_Details!$B$6-Athletes!E155)/365)</f>
        <v>12</v>
      </c>
      <c r="H155" t="s">
        <v>628</v>
      </c>
      <c r="I155" t="str">
        <f>HLOOKUP(F155,Classification!$A$1:$G$2,2,0)</f>
        <v>District Standard</v>
      </c>
    </row>
    <row r="156" spans="1:9" x14ac:dyDescent="0.3">
      <c r="A156" t="s">
        <v>140</v>
      </c>
      <c r="B156" s="1" t="s">
        <v>270</v>
      </c>
      <c r="C156" t="s">
        <v>489</v>
      </c>
      <c r="D156" t="str">
        <f t="shared" si="2"/>
        <v>Male</v>
      </c>
      <c r="E156" s="2">
        <v>36789</v>
      </c>
      <c r="F156" s="3" t="s">
        <v>587</v>
      </c>
      <c r="G156">
        <f>INT((Competition_Details!$B$6-Athletes!E156)/365)</f>
        <v>17</v>
      </c>
      <c r="H156" t="s">
        <v>628</v>
      </c>
      <c r="I156" t="str">
        <f>HLOOKUP(F156,Classification!$A$1:$G$2,2,0)</f>
        <v>Standard Pending</v>
      </c>
    </row>
    <row r="157" spans="1:9" x14ac:dyDescent="0.3">
      <c r="A157" t="s">
        <v>113</v>
      </c>
      <c r="B157" s="1" t="s">
        <v>329</v>
      </c>
      <c r="C157" t="s">
        <v>431</v>
      </c>
      <c r="D157" t="str">
        <f t="shared" si="2"/>
        <v>Female</v>
      </c>
      <c r="E157" s="2">
        <v>36894</v>
      </c>
      <c r="F157" s="3" t="s">
        <v>583</v>
      </c>
      <c r="G157">
        <f>INT((Competition_Details!$B$6-Athletes!E157)/365)</f>
        <v>17</v>
      </c>
      <c r="H157" t="s">
        <v>633</v>
      </c>
      <c r="I157" t="str">
        <f>HLOOKUP(F157,Classification!$A$1:$G$2,2,0)</f>
        <v>National Standard</v>
      </c>
    </row>
    <row r="158" spans="1:9" x14ac:dyDescent="0.3">
      <c r="A158" t="s">
        <v>81</v>
      </c>
      <c r="B158" s="1" t="s">
        <v>252</v>
      </c>
      <c r="C158" t="s">
        <v>381</v>
      </c>
      <c r="D158" t="str">
        <f t="shared" si="2"/>
        <v>Female</v>
      </c>
      <c r="E158" s="2">
        <v>37412</v>
      </c>
      <c r="F158" s="3" t="s">
        <v>586</v>
      </c>
      <c r="G158">
        <f>INT((Competition_Details!$B$6-Athletes!E158)/365)</f>
        <v>16</v>
      </c>
      <c r="H158" t="s">
        <v>632</v>
      </c>
      <c r="I158" t="str">
        <f>HLOOKUP(F158,Classification!$A$1:$G$2,2,0)</f>
        <v>Meeting Standard</v>
      </c>
    </row>
    <row r="159" spans="1:9" x14ac:dyDescent="0.3">
      <c r="A159" t="s">
        <v>163</v>
      </c>
      <c r="B159" s="1" t="s">
        <v>568</v>
      </c>
      <c r="C159" t="s">
        <v>524</v>
      </c>
      <c r="D159" t="str">
        <f t="shared" si="2"/>
        <v>Male</v>
      </c>
      <c r="E159" s="2">
        <v>38506</v>
      </c>
      <c r="F159" s="3" t="s">
        <v>583</v>
      </c>
      <c r="G159">
        <f>INT((Competition_Details!$B$6-Athletes!E159)/365)</f>
        <v>13</v>
      </c>
      <c r="H159" t="s">
        <v>629</v>
      </c>
      <c r="I159" t="str">
        <f>HLOOKUP(F159,Classification!$A$1:$G$2,2,0)</f>
        <v>National Standard</v>
      </c>
    </row>
    <row r="160" spans="1:9" x14ac:dyDescent="0.3">
      <c r="A160" t="s">
        <v>83</v>
      </c>
      <c r="B160" s="1" t="s">
        <v>268</v>
      </c>
      <c r="C160" t="s">
        <v>488</v>
      </c>
      <c r="D160" t="str">
        <f t="shared" si="2"/>
        <v>Male</v>
      </c>
      <c r="E160" s="2">
        <v>36835</v>
      </c>
      <c r="F160" s="3" t="s">
        <v>583</v>
      </c>
      <c r="G160">
        <f>INT((Competition_Details!$B$6-Athletes!E160)/365)</f>
        <v>17</v>
      </c>
      <c r="H160" t="s">
        <v>630</v>
      </c>
      <c r="I160" t="str">
        <f>HLOOKUP(F160,Classification!$A$1:$G$2,2,0)</f>
        <v>National Standard</v>
      </c>
    </row>
    <row r="161" spans="1:9" x14ac:dyDescent="0.3">
      <c r="A161" t="s">
        <v>151</v>
      </c>
      <c r="B161" s="1" t="s">
        <v>18</v>
      </c>
      <c r="C161" t="s">
        <v>455</v>
      </c>
      <c r="D161" t="str">
        <f t="shared" si="2"/>
        <v>Male</v>
      </c>
      <c r="E161" s="2">
        <v>37834</v>
      </c>
      <c r="F161" s="3" t="s">
        <v>586</v>
      </c>
      <c r="G161">
        <f>INT((Competition_Details!$B$6-Athletes!E161)/365)</f>
        <v>14</v>
      </c>
      <c r="H161" t="s">
        <v>628</v>
      </c>
      <c r="I161" t="str">
        <f>HLOOKUP(F161,Classification!$A$1:$G$2,2,0)</f>
        <v>Meeting Standard</v>
      </c>
    </row>
    <row r="162" spans="1:9" x14ac:dyDescent="0.3">
      <c r="A162" t="s">
        <v>598</v>
      </c>
      <c r="B162" s="1" t="s">
        <v>549</v>
      </c>
      <c r="C162" t="s">
        <v>421</v>
      </c>
      <c r="D162" t="str">
        <f t="shared" si="2"/>
        <v>Female</v>
      </c>
      <c r="E162" s="2">
        <v>36198</v>
      </c>
      <c r="F162" s="3" t="s">
        <v>588</v>
      </c>
      <c r="G162">
        <f>INT((Competition_Details!$B$6-Athletes!E162)/365)</f>
        <v>19</v>
      </c>
      <c r="H162" t="s">
        <v>632</v>
      </c>
      <c r="I162" t="str">
        <f>HLOOKUP(F162,Classification!$A$1:$G$2,2,0)</f>
        <v>Failed to Qualify</v>
      </c>
    </row>
    <row r="163" spans="1:9" x14ac:dyDescent="0.3">
      <c r="A163" t="s">
        <v>138</v>
      </c>
      <c r="B163" s="1" t="s">
        <v>327</v>
      </c>
      <c r="C163" t="s">
        <v>528</v>
      </c>
      <c r="D163" t="str">
        <f t="shared" si="2"/>
        <v>Male</v>
      </c>
      <c r="E163" s="2">
        <v>36652</v>
      </c>
      <c r="F163" s="3" t="s">
        <v>588</v>
      </c>
      <c r="G163">
        <f>INT((Competition_Details!$B$6-Athletes!E163)/365)</f>
        <v>18</v>
      </c>
      <c r="H163" t="s">
        <v>627</v>
      </c>
      <c r="I163" t="str">
        <f>HLOOKUP(F163,Classification!$A$1:$G$2,2,0)</f>
        <v>Failed to Qualify</v>
      </c>
    </row>
    <row r="164" spans="1:9" x14ac:dyDescent="0.3">
      <c r="A164" t="s">
        <v>167</v>
      </c>
      <c r="B164" s="1" t="s">
        <v>571</v>
      </c>
      <c r="C164" t="s">
        <v>400</v>
      </c>
      <c r="D164" t="str">
        <f t="shared" si="2"/>
        <v>Female</v>
      </c>
      <c r="E164" s="2">
        <v>37149</v>
      </c>
      <c r="F164" s="3" t="s">
        <v>583</v>
      </c>
      <c r="G164">
        <f>INT((Competition_Details!$B$6-Athletes!E164)/365)</f>
        <v>16</v>
      </c>
      <c r="H164" t="s">
        <v>636</v>
      </c>
      <c r="I164" t="str">
        <f>HLOOKUP(F164,Classification!$A$1:$G$2,2,0)</f>
        <v>National Standard</v>
      </c>
    </row>
    <row r="165" spans="1:9" x14ac:dyDescent="0.3">
      <c r="A165" t="s">
        <v>143</v>
      </c>
      <c r="B165" s="1" t="s">
        <v>219</v>
      </c>
      <c r="C165" t="s">
        <v>356</v>
      </c>
      <c r="D165" t="str">
        <f t="shared" si="2"/>
        <v>Female</v>
      </c>
      <c r="E165" s="2">
        <v>37096</v>
      </c>
      <c r="F165" s="3" t="s">
        <v>588</v>
      </c>
      <c r="G165">
        <f>INT((Competition_Details!$B$6-Athletes!E165)/365)</f>
        <v>16</v>
      </c>
      <c r="H165" t="s">
        <v>636</v>
      </c>
      <c r="I165" t="str">
        <f>HLOOKUP(F165,Classification!$A$1:$G$2,2,0)</f>
        <v>Failed to Qualify</v>
      </c>
    </row>
    <row r="166" spans="1:9" x14ac:dyDescent="0.3">
      <c r="A166" t="s">
        <v>75</v>
      </c>
      <c r="B166" s="1" t="s">
        <v>305</v>
      </c>
      <c r="C166" t="s">
        <v>413</v>
      </c>
      <c r="D166" t="str">
        <f t="shared" si="2"/>
        <v>Female</v>
      </c>
      <c r="E166" s="2">
        <v>37944</v>
      </c>
      <c r="F166" s="3" t="s">
        <v>583</v>
      </c>
      <c r="G166">
        <f>INT((Competition_Details!$B$6-Athletes!E166)/365)</f>
        <v>14</v>
      </c>
      <c r="H166" t="s">
        <v>633</v>
      </c>
      <c r="I166" t="str">
        <f>HLOOKUP(F166,Classification!$A$1:$G$2,2,0)</f>
        <v>National Standard</v>
      </c>
    </row>
    <row r="167" spans="1:9" x14ac:dyDescent="0.3">
      <c r="A167" t="s">
        <v>103</v>
      </c>
      <c r="B167" s="1" t="s">
        <v>557</v>
      </c>
      <c r="C167" t="s">
        <v>391</v>
      </c>
      <c r="D167" t="str">
        <f t="shared" si="2"/>
        <v>Female</v>
      </c>
      <c r="E167" s="2">
        <v>37731</v>
      </c>
      <c r="F167" s="3" t="s">
        <v>584</v>
      </c>
      <c r="G167">
        <f>INT((Competition_Details!$B$6-Athletes!E167)/365)</f>
        <v>15</v>
      </c>
      <c r="H167" t="s">
        <v>634</v>
      </c>
      <c r="I167" t="str">
        <f>HLOOKUP(F167,Classification!$A$1:$G$2,2,0)</f>
        <v>National Standard Retry</v>
      </c>
    </row>
    <row r="168" spans="1:9" x14ac:dyDescent="0.3">
      <c r="A168" t="s">
        <v>183</v>
      </c>
      <c r="B168" s="1" t="s">
        <v>228</v>
      </c>
      <c r="C168" t="s">
        <v>362</v>
      </c>
      <c r="D168" t="str">
        <f t="shared" si="2"/>
        <v>Female</v>
      </c>
      <c r="E168" s="2">
        <v>36918</v>
      </c>
      <c r="F168" s="3" t="s">
        <v>586</v>
      </c>
      <c r="G168">
        <f>INT((Competition_Details!$B$6-Athletes!E168)/365)</f>
        <v>17</v>
      </c>
      <c r="H168" t="s">
        <v>636</v>
      </c>
      <c r="I168" t="str">
        <f>HLOOKUP(F168,Classification!$A$1:$G$2,2,0)</f>
        <v>Meeting Standard</v>
      </c>
    </row>
    <row r="169" spans="1:9" x14ac:dyDescent="0.3">
      <c r="A169" t="s">
        <v>161</v>
      </c>
      <c r="B169" s="1" t="s">
        <v>246</v>
      </c>
      <c r="C169" t="s">
        <v>377</v>
      </c>
      <c r="D169" t="str">
        <f t="shared" si="2"/>
        <v>Female</v>
      </c>
      <c r="E169" s="2">
        <v>38356</v>
      </c>
      <c r="F169" s="3" t="s">
        <v>588</v>
      </c>
      <c r="G169">
        <f>INT((Competition_Details!$B$6-Athletes!E169)/365)</f>
        <v>13</v>
      </c>
      <c r="H169" t="s">
        <v>635</v>
      </c>
      <c r="I169" t="str">
        <f>HLOOKUP(F169,Classification!$A$1:$G$2,2,0)</f>
        <v>Failed to Qualify</v>
      </c>
    </row>
    <row r="170" spans="1:9" x14ac:dyDescent="0.3">
      <c r="A170" t="s">
        <v>26</v>
      </c>
      <c r="B170" s="1" t="s">
        <v>188</v>
      </c>
      <c r="C170" t="s">
        <v>336</v>
      </c>
      <c r="D170" t="str">
        <f t="shared" si="2"/>
        <v>Female</v>
      </c>
      <c r="E170" s="2">
        <v>38439</v>
      </c>
      <c r="F170" s="3" t="s">
        <v>585</v>
      </c>
      <c r="G170">
        <f>INT((Competition_Details!$B$6-Athletes!E170)/365)</f>
        <v>13</v>
      </c>
      <c r="H170" t="s">
        <v>631</v>
      </c>
      <c r="I170" t="str">
        <f>HLOOKUP(F170,Classification!$A$1:$G$2,2,0)</f>
        <v>District Standard</v>
      </c>
    </row>
    <row r="171" spans="1:9" x14ac:dyDescent="0.3">
      <c r="A171" t="s">
        <v>0</v>
      </c>
      <c r="B171" s="1" t="s">
        <v>287</v>
      </c>
      <c r="C171" t="s">
        <v>501</v>
      </c>
      <c r="D171" t="str">
        <f t="shared" si="2"/>
        <v>Male</v>
      </c>
      <c r="E171" s="2">
        <v>37713</v>
      </c>
      <c r="F171" s="3" t="s">
        <v>583</v>
      </c>
      <c r="G171">
        <f>INT((Competition_Details!$B$6-Athletes!E171)/365)</f>
        <v>15</v>
      </c>
      <c r="H171" t="s">
        <v>635</v>
      </c>
      <c r="I171" t="str">
        <f>HLOOKUP(F171,Classification!$A$1:$G$2,2,0)</f>
        <v>National Standard</v>
      </c>
    </row>
    <row r="172" spans="1:9" x14ac:dyDescent="0.3">
      <c r="A172" t="s">
        <v>25</v>
      </c>
      <c r="B172" s="1" t="s">
        <v>293</v>
      </c>
      <c r="C172" t="s">
        <v>504</v>
      </c>
      <c r="D172" t="str">
        <f t="shared" si="2"/>
        <v>Male</v>
      </c>
      <c r="E172" s="2">
        <v>36661</v>
      </c>
      <c r="F172" s="3" t="s">
        <v>587</v>
      </c>
      <c r="G172">
        <f>INT((Competition_Details!$B$6-Athletes!E172)/365)</f>
        <v>18</v>
      </c>
      <c r="H172" t="s">
        <v>635</v>
      </c>
      <c r="I172" t="str">
        <f>HLOOKUP(F172,Classification!$A$1:$G$2,2,0)</f>
        <v>Standard Pending</v>
      </c>
    </row>
    <row r="173" spans="1:9" x14ac:dyDescent="0.3">
      <c r="A173" t="s">
        <v>56</v>
      </c>
      <c r="B173" s="1" t="s">
        <v>297</v>
      </c>
      <c r="C173" t="s">
        <v>408</v>
      </c>
      <c r="D173" t="str">
        <f t="shared" si="2"/>
        <v>Female</v>
      </c>
      <c r="E173" s="2">
        <v>36941</v>
      </c>
      <c r="F173" s="3" t="s">
        <v>584</v>
      </c>
      <c r="G173">
        <f>INT((Competition_Details!$B$6-Athletes!E173)/365)</f>
        <v>17</v>
      </c>
      <c r="H173" t="s">
        <v>632</v>
      </c>
      <c r="I173" t="str">
        <f>HLOOKUP(F173,Classification!$A$1:$G$2,2,0)</f>
        <v>National Standard Retry</v>
      </c>
    </row>
    <row r="174" spans="1:9" x14ac:dyDescent="0.3">
      <c r="A174" t="s">
        <v>63</v>
      </c>
      <c r="B174" s="1" t="s">
        <v>249</v>
      </c>
      <c r="C174" t="s">
        <v>379</v>
      </c>
      <c r="D174" t="str">
        <f t="shared" si="2"/>
        <v>Female</v>
      </c>
      <c r="E174" s="2">
        <v>38485</v>
      </c>
      <c r="F174" s="3" t="s">
        <v>585</v>
      </c>
      <c r="G174">
        <f>INT((Competition_Details!$B$6-Athletes!E174)/365)</f>
        <v>13</v>
      </c>
      <c r="H174" t="s">
        <v>634</v>
      </c>
      <c r="I174" t="str">
        <f>HLOOKUP(F174,Classification!$A$1:$G$2,2,0)</f>
        <v>District Standard</v>
      </c>
    </row>
    <row r="175" spans="1:9" x14ac:dyDescent="0.3">
      <c r="A175" t="s">
        <v>147</v>
      </c>
      <c r="B175" s="1" t="s">
        <v>271</v>
      </c>
      <c r="C175" t="s">
        <v>490</v>
      </c>
      <c r="D175" t="str">
        <f t="shared" si="2"/>
        <v>Male</v>
      </c>
      <c r="E175" s="2">
        <v>37500</v>
      </c>
      <c r="F175" s="3" t="s">
        <v>588</v>
      </c>
      <c r="G175">
        <f>INT((Competition_Details!$B$6-Athletes!E175)/365)</f>
        <v>15</v>
      </c>
      <c r="H175" t="s">
        <v>630</v>
      </c>
      <c r="I175" t="str">
        <f>HLOOKUP(F175,Classification!$A$1:$G$2,2,0)</f>
        <v>Failed to Qualify</v>
      </c>
    </row>
    <row r="176" spans="1:9" x14ac:dyDescent="0.3">
      <c r="A176" t="s">
        <v>139</v>
      </c>
      <c r="B176" s="1" t="s">
        <v>562</v>
      </c>
      <c r="C176" t="s">
        <v>466</v>
      </c>
      <c r="D176" t="str">
        <f t="shared" si="2"/>
        <v>Male</v>
      </c>
      <c r="E176" s="2">
        <v>38435</v>
      </c>
      <c r="F176" s="3" t="s">
        <v>586</v>
      </c>
      <c r="G176">
        <f>INT((Competition_Details!$B$6-Athletes!E176)/365)</f>
        <v>13</v>
      </c>
      <c r="H176" t="s">
        <v>630</v>
      </c>
      <c r="I176" t="str">
        <f>HLOOKUP(F176,Classification!$A$1:$G$2,2,0)</f>
        <v>Meeting Standard</v>
      </c>
    </row>
    <row r="177" spans="1:9" x14ac:dyDescent="0.3">
      <c r="A177" t="s">
        <v>120</v>
      </c>
      <c r="B177" s="1" t="s">
        <v>560</v>
      </c>
      <c r="C177" t="s">
        <v>505</v>
      </c>
      <c r="D177" t="str">
        <f t="shared" si="2"/>
        <v>Male</v>
      </c>
      <c r="E177" s="2">
        <v>38453</v>
      </c>
      <c r="F177" s="3" t="s">
        <v>587</v>
      </c>
      <c r="G177">
        <f>INT((Competition_Details!$B$6-Athletes!E177)/365)</f>
        <v>13</v>
      </c>
      <c r="H177" t="s">
        <v>629</v>
      </c>
      <c r="I177" t="str">
        <f>HLOOKUP(F177,Classification!$A$1:$G$2,2,0)</f>
        <v>Standard Pending</v>
      </c>
    </row>
    <row r="178" spans="1:9" x14ac:dyDescent="0.3">
      <c r="A178" t="s">
        <v>30</v>
      </c>
      <c r="B178" s="1" t="s">
        <v>222</v>
      </c>
      <c r="C178" t="s">
        <v>359</v>
      </c>
      <c r="D178" t="str">
        <f t="shared" si="2"/>
        <v>Female</v>
      </c>
      <c r="E178" s="2">
        <v>37310</v>
      </c>
      <c r="F178" s="3" t="s">
        <v>586</v>
      </c>
      <c r="G178">
        <f>INT((Competition_Details!$B$6-Athletes!E178)/365)</f>
        <v>16</v>
      </c>
      <c r="H178" t="s">
        <v>633</v>
      </c>
      <c r="I178" t="str">
        <f>HLOOKUP(F178,Classification!$A$1:$G$2,2,0)</f>
        <v>Meeting Standard</v>
      </c>
    </row>
    <row r="179" spans="1:9" x14ac:dyDescent="0.3">
      <c r="A179" t="s">
        <v>117</v>
      </c>
      <c r="B179" s="1" t="s">
        <v>235</v>
      </c>
      <c r="C179" t="s">
        <v>368</v>
      </c>
      <c r="D179" t="str">
        <f t="shared" si="2"/>
        <v>Female</v>
      </c>
      <c r="E179" s="2">
        <v>36309</v>
      </c>
      <c r="F179" s="3" t="s">
        <v>586</v>
      </c>
      <c r="G179">
        <f>INT((Competition_Details!$B$6-Athletes!E179)/365)</f>
        <v>19</v>
      </c>
      <c r="H179" t="s">
        <v>634</v>
      </c>
      <c r="I179" t="str">
        <f>HLOOKUP(F179,Classification!$A$1:$G$2,2,0)</f>
        <v>Meeting Standard</v>
      </c>
    </row>
    <row r="180" spans="1:9" x14ac:dyDescent="0.3">
      <c r="A180" t="s">
        <v>110</v>
      </c>
      <c r="B180" s="1" t="s">
        <v>243</v>
      </c>
      <c r="C180" t="s">
        <v>374</v>
      </c>
      <c r="D180" t="str">
        <f t="shared" si="2"/>
        <v>Female</v>
      </c>
      <c r="E180" s="2">
        <v>38531</v>
      </c>
      <c r="F180" s="3" t="s">
        <v>583</v>
      </c>
      <c r="G180">
        <f>INT((Competition_Details!$B$6-Athletes!E180)/365)</f>
        <v>13</v>
      </c>
      <c r="H180" t="s">
        <v>632</v>
      </c>
      <c r="I180" t="str">
        <f>HLOOKUP(F180,Classification!$A$1:$G$2,2,0)</f>
        <v>National Standard</v>
      </c>
    </row>
    <row r="181" spans="1:9" x14ac:dyDescent="0.3">
      <c r="A181" t="s">
        <v>38</v>
      </c>
      <c r="B181" s="1" t="s">
        <v>198</v>
      </c>
      <c r="C181" t="s">
        <v>442</v>
      </c>
      <c r="D181" t="str">
        <f t="shared" si="2"/>
        <v>Male</v>
      </c>
      <c r="E181" s="2">
        <v>36888</v>
      </c>
      <c r="F181" s="3" t="s">
        <v>583</v>
      </c>
      <c r="G181">
        <f>INT((Competition_Details!$B$6-Athletes!E181)/365)</f>
        <v>17</v>
      </c>
      <c r="H181" t="s">
        <v>635</v>
      </c>
      <c r="I181" t="str">
        <f>HLOOKUP(F181,Classification!$A$1:$G$2,2,0)</f>
        <v>National Standard</v>
      </c>
    </row>
    <row r="182" spans="1:9" x14ac:dyDescent="0.3">
      <c r="A182" t="s">
        <v>97</v>
      </c>
      <c r="B182" s="1" t="s">
        <v>556</v>
      </c>
      <c r="C182" t="s">
        <v>412</v>
      </c>
      <c r="D182" t="str">
        <f t="shared" si="2"/>
        <v>Female</v>
      </c>
      <c r="E182" s="2">
        <v>36341</v>
      </c>
      <c r="F182" s="3" t="s">
        <v>583</v>
      </c>
      <c r="G182">
        <f>INT((Competition_Details!$B$6-Athletes!E182)/365)</f>
        <v>19</v>
      </c>
      <c r="H182" t="s">
        <v>633</v>
      </c>
      <c r="I182" t="str">
        <f>HLOOKUP(F182,Classification!$A$1:$G$2,2,0)</f>
        <v>National Standard</v>
      </c>
    </row>
    <row r="183" spans="1:9" x14ac:dyDescent="0.3">
      <c r="A183" t="s">
        <v>31</v>
      </c>
      <c r="B183" s="1" t="s">
        <v>277</v>
      </c>
      <c r="C183" t="s">
        <v>494</v>
      </c>
      <c r="D183" t="str">
        <f t="shared" si="2"/>
        <v>Male</v>
      </c>
      <c r="E183" s="2">
        <v>38101</v>
      </c>
      <c r="F183" s="3" t="s">
        <v>588</v>
      </c>
      <c r="G183">
        <f>INT((Competition_Details!$B$6-Athletes!E183)/365)</f>
        <v>14</v>
      </c>
      <c r="H183" t="s">
        <v>636</v>
      </c>
      <c r="I183" t="str">
        <f>HLOOKUP(F183,Classification!$A$1:$G$2,2,0)</f>
        <v>Failed to Qualify</v>
      </c>
    </row>
    <row r="184" spans="1:9" x14ac:dyDescent="0.3">
      <c r="A184" t="s">
        <v>130</v>
      </c>
      <c r="B184" s="1" t="s">
        <v>220</v>
      </c>
      <c r="C184" t="s">
        <v>358</v>
      </c>
      <c r="D184" t="str">
        <f t="shared" si="2"/>
        <v>Female</v>
      </c>
      <c r="E184" s="2">
        <v>30229</v>
      </c>
      <c r="F184" s="3" t="s">
        <v>588</v>
      </c>
      <c r="G184">
        <f>INT((Competition_Details!$B$6-Athletes!E184)/365)</f>
        <v>35</v>
      </c>
      <c r="H184" t="s">
        <v>635</v>
      </c>
      <c r="I184" t="str">
        <f>HLOOKUP(F184,Classification!$A$1:$G$2,2,0)</f>
        <v>Failed to Qualify</v>
      </c>
    </row>
    <row r="185" spans="1:9" x14ac:dyDescent="0.3">
      <c r="A185" t="s">
        <v>84</v>
      </c>
      <c r="B185" s="1" t="s">
        <v>312</v>
      </c>
      <c r="C185" t="s">
        <v>420</v>
      </c>
      <c r="D185" t="str">
        <f t="shared" si="2"/>
        <v>Female</v>
      </c>
      <c r="E185" s="2">
        <v>37460</v>
      </c>
      <c r="F185" s="3" t="s">
        <v>586</v>
      </c>
      <c r="G185">
        <f>INT((Competition_Details!$B$6-Athletes!E185)/365)</f>
        <v>15</v>
      </c>
      <c r="H185" t="s">
        <v>632</v>
      </c>
      <c r="I185" t="str">
        <f>HLOOKUP(F185,Classification!$A$1:$G$2,2,0)</f>
        <v>Meeting Standard</v>
      </c>
    </row>
    <row r="186" spans="1:9" x14ac:dyDescent="0.3">
      <c r="A186" t="s">
        <v>170</v>
      </c>
      <c r="B186" s="1" t="s">
        <v>256</v>
      </c>
      <c r="C186" t="s">
        <v>383</v>
      </c>
      <c r="D186" t="str">
        <f t="shared" si="2"/>
        <v>Female</v>
      </c>
      <c r="E186" s="2">
        <v>37720</v>
      </c>
      <c r="F186" s="3" t="s">
        <v>588</v>
      </c>
      <c r="G186">
        <f>INT((Competition_Details!$B$6-Athletes!E186)/365)</f>
        <v>15</v>
      </c>
      <c r="H186" t="s">
        <v>635</v>
      </c>
      <c r="I186" t="str">
        <f>HLOOKUP(F186,Classification!$A$1:$G$2,2,0)</f>
        <v>Failed to Qualify</v>
      </c>
    </row>
    <row r="187" spans="1:9" x14ac:dyDescent="0.3">
      <c r="A187" t="s">
        <v>155</v>
      </c>
      <c r="B187" s="1" t="s">
        <v>248</v>
      </c>
      <c r="C187" t="s">
        <v>477</v>
      </c>
      <c r="D187" t="str">
        <f t="shared" si="2"/>
        <v>Male</v>
      </c>
      <c r="E187" s="2">
        <v>38415</v>
      </c>
      <c r="F187" s="3" t="s">
        <v>587</v>
      </c>
      <c r="G187">
        <f>INT((Competition_Details!$B$6-Athletes!E187)/365)</f>
        <v>13</v>
      </c>
      <c r="H187" t="s">
        <v>627</v>
      </c>
      <c r="I187" t="str">
        <f>HLOOKUP(F187,Classification!$A$1:$G$2,2,0)</f>
        <v>Standard Pending</v>
      </c>
    </row>
    <row r="188" spans="1:9" x14ac:dyDescent="0.3">
      <c r="A188" t="s">
        <v>24</v>
      </c>
      <c r="B188" s="1" t="s">
        <v>285</v>
      </c>
      <c r="C188" t="s">
        <v>499</v>
      </c>
      <c r="D188" t="str">
        <f t="shared" si="2"/>
        <v>Male</v>
      </c>
      <c r="E188" s="2">
        <v>36870</v>
      </c>
      <c r="F188" s="3" t="s">
        <v>584</v>
      </c>
      <c r="G188">
        <f>INT((Competition_Details!$B$6-Athletes!E188)/365)</f>
        <v>17</v>
      </c>
      <c r="H188" t="s">
        <v>635</v>
      </c>
      <c r="I188" t="str">
        <f>HLOOKUP(F188,Classification!$A$1:$G$2,2,0)</f>
        <v>National Standard Retry</v>
      </c>
    </row>
    <row r="189" spans="1:9" x14ac:dyDescent="0.3">
      <c r="A189" t="s">
        <v>52</v>
      </c>
      <c r="B189" s="1" t="s">
        <v>237</v>
      </c>
      <c r="C189" t="s">
        <v>369</v>
      </c>
      <c r="D189" t="str">
        <f t="shared" si="2"/>
        <v>Female</v>
      </c>
      <c r="E189" s="2">
        <v>38629</v>
      </c>
      <c r="F189" s="3" t="s">
        <v>588</v>
      </c>
      <c r="G189">
        <f>INT((Competition_Details!$B$6-Athletes!E189)/365)</f>
        <v>12</v>
      </c>
      <c r="H189" t="s">
        <v>634</v>
      </c>
      <c r="I189" t="str">
        <f>HLOOKUP(F189,Classification!$A$1:$G$2,2,0)</f>
        <v>Failed to Qualify</v>
      </c>
    </row>
    <row r="190" spans="1:9" x14ac:dyDescent="0.3">
      <c r="A190" t="s">
        <v>179</v>
      </c>
      <c r="B190" s="1" t="s">
        <v>322</v>
      </c>
      <c r="C190" t="s">
        <v>427</v>
      </c>
      <c r="D190" t="str">
        <f t="shared" si="2"/>
        <v>Female</v>
      </c>
      <c r="E190" s="2">
        <v>38271</v>
      </c>
      <c r="F190" s="3" t="s">
        <v>588</v>
      </c>
      <c r="G190">
        <f>INT((Competition_Details!$B$6-Athletes!E190)/365)</f>
        <v>13</v>
      </c>
      <c r="H190" t="s">
        <v>635</v>
      </c>
      <c r="I190" t="str">
        <f>HLOOKUP(F190,Classification!$A$1:$G$2,2,0)</f>
        <v>Failed to Qualify</v>
      </c>
    </row>
    <row r="191" spans="1:9" x14ac:dyDescent="0.3">
      <c r="A191" t="s">
        <v>158</v>
      </c>
      <c r="B191" s="1" t="s">
        <v>236</v>
      </c>
      <c r="C191" t="s">
        <v>467</v>
      </c>
      <c r="D191" t="str">
        <f t="shared" si="2"/>
        <v>Male</v>
      </c>
      <c r="E191" s="2">
        <v>37423</v>
      </c>
      <c r="F191" s="3" t="s">
        <v>586</v>
      </c>
      <c r="G191">
        <f>INT((Competition_Details!$B$6-Athletes!E191)/365)</f>
        <v>16</v>
      </c>
      <c r="H191" t="s">
        <v>628</v>
      </c>
      <c r="I191" t="str">
        <f>HLOOKUP(F191,Classification!$A$1:$G$2,2,0)</f>
        <v>Meeting Standard</v>
      </c>
    </row>
    <row r="192" spans="1:9" x14ac:dyDescent="0.3">
      <c r="A192" t="s">
        <v>59</v>
      </c>
      <c r="B192" s="1" t="s">
        <v>550</v>
      </c>
      <c r="C192" t="s">
        <v>419</v>
      </c>
      <c r="D192" t="str">
        <f t="shared" si="2"/>
        <v>Female</v>
      </c>
      <c r="E192" s="2">
        <v>38674</v>
      </c>
      <c r="F192" s="3" t="s">
        <v>585</v>
      </c>
      <c r="G192">
        <f>INT((Competition_Details!$B$6-Athletes!E192)/365)</f>
        <v>12</v>
      </c>
      <c r="H192" t="s">
        <v>633</v>
      </c>
      <c r="I192" t="str">
        <f>HLOOKUP(F192,Classification!$A$1:$G$2,2,0)</f>
        <v>District Standard</v>
      </c>
    </row>
    <row r="193" spans="1:9" x14ac:dyDescent="0.3">
      <c r="A193" t="s">
        <v>122</v>
      </c>
      <c r="B193" s="1" t="s">
        <v>158</v>
      </c>
      <c r="C193" t="s">
        <v>462</v>
      </c>
      <c r="D193" t="str">
        <f t="shared" si="2"/>
        <v>Male</v>
      </c>
      <c r="E193" s="2">
        <v>38083</v>
      </c>
      <c r="F193" s="3" t="s">
        <v>588</v>
      </c>
      <c r="G193">
        <f>INT((Competition_Details!$B$6-Athletes!E193)/365)</f>
        <v>14</v>
      </c>
      <c r="H193" t="s">
        <v>627</v>
      </c>
      <c r="I193" t="str">
        <f>HLOOKUP(F193,Classification!$A$1:$G$2,2,0)</f>
        <v>Failed to Qualify</v>
      </c>
    </row>
    <row r="194" spans="1:9" x14ac:dyDescent="0.3">
      <c r="A194" t="s">
        <v>7</v>
      </c>
      <c r="B194" s="1" t="s">
        <v>223</v>
      </c>
      <c r="C194" t="s">
        <v>458</v>
      </c>
      <c r="D194" t="str">
        <f t="shared" si="2"/>
        <v>Male</v>
      </c>
      <c r="E194" s="2">
        <v>37931</v>
      </c>
      <c r="F194" s="3" t="s">
        <v>585</v>
      </c>
      <c r="G194">
        <f>INT((Competition_Details!$B$6-Athletes!E194)/365)</f>
        <v>14</v>
      </c>
      <c r="H194" t="s">
        <v>635</v>
      </c>
      <c r="I194" t="str">
        <f>HLOOKUP(F194,Classification!$A$1:$G$2,2,0)</f>
        <v>District Standard</v>
      </c>
    </row>
    <row r="195" spans="1:9" x14ac:dyDescent="0.3">
      <c r="A195" t="s">
        <v>104</v>
      </c>
      <c r="B195" s="1" t="s">
        <v>240</v>
      </c>
      <c r="C195" t="s">
        <v>372</v>
      </c>
      <c r="D195" t="str">
        <f t="shared" ref="D195:D199" si="3">IF(VALUE(MID(C195,7,4))&gt;4999,"Male", "Female")</f>
        <v>Female</v>
      </c>
      <c r="E195" s="2">
        <v>38107</v>
      </c>
      <c r="F195" s="3" t="s">
        <v>583</v>
      </c>
      <c r="G195">
        <f>INT((Competition_Details!$B$6-Athletes!E195)/365)</f>
        <v>14</v>
      </c>
      <c r="H195" t="s">
        <v>633</v>
      </c>
      <c r="I195" t="str">
        <f>HLOOKUP(F195,Classification!$A$1:$G$2,2,0)</f>
        <v>National Standard</v>
      </c>
    </row>
    <row r="196" spans="1:9" x14ac:dyDescent="0.3">
      <c r="A196" t="s">
        <v>88</v>
      </c>
      <c r="B196" s="1" t="s">
        <v>553</v>
      </c>
      <c r="C196" t="s">
        <v>357</v>
      </c>
      <c r="D196" t="str">
        <f t="shared" si="3"/>
        <v>Female</v>
      </c>
      <c r="E196" s="2">
        <v>38307</v>
      </c>
      <c r="F196" s="3" t="s">
        <v>586</v>
      </c>
      <c r="G196">
        <f>INT((Competition_Details!$B$6-Athletes!E196)/365)</f>
        <v>13</v>
      </c>
      <c r="H196" t="s">
        <v>633</v>
      </c>
      <c r="I196" t="str">
        <f>HLOOKUP(F196,Classification!$A$1:$G$2,2,0)</f>
        <v>Meeting Standard</v>
      </c>
    </row>
    <row r="197" spans="1:9" x14ac:dyDescent="0.3">
      <c r="A197" t="s">
        <v>154</v>
      </c>
      <c r="B197" s="1" t="s">
        <v>229</v>
      </c>
      <c r="C197" t="s">
        <v>364</v>
      </c>
      <c r="D197" t="str">
        <f t="shared" si="3"/>
        <v>Female</v>
      </c>
      <c r="E197" s="2">
        <v>36473</v>
      </c>
      <c r="F197" s="3" t="s">
        <v>583</v>
      </c>
      <c r="G197">
        <f>INT((Competition_Details!$B$6-Athletes!E197)/365)</f>
        <v>18</v>
      </c>
      <c r="H197" t="s">
        <v>635</v>
      </c>
      <c r="I197" t="str">
        <f>HLOOKUP(F197,Classification!$A$1:$G$2,2,0)</f>
        <v>National Standard</v>
      </c>
    </row>
    <row r="198" spans="1:9" x14ac:dyDescent="0.3">
      <c r="A198" t="s">
        <v>156</v>
      </c>
      <c r="B198" s="1" t="s">
        <v>204</v>
      </c>
      <c r="C198" t="s">
        <v>347</v>
      </c>
      <c r="D198" t="str">
        <f t="shared" si="3"/>
        <v>Female</v>
      </c>
      <c r="E198" s="2">
        <v>37883</v>
      </c>
      <c r="F198" s="3" t="s">
        <v>586</v>
      </c>
      <c r="G198">
        <f>INT((Competition_Details!$B$6-Athletes!E198)/365)</f>
        <v>14</v>
      </c>
      <c r="H198" t="s">
        <v>635</v>
      </c>
      <c r="I198" t="str">
        <f>HLOOKUP(F198,Classification!$A$1:$G$2,2,0)</f>
        <v>Meeting Standard</v>
      </c>
    </row>
    <row r="199" spans="1:9" x14ac:dyDescent="0.3">
      <c r="A199" t="s">
        <v>32</v>
      </c>
      <c r="B199" s="1" t="s">
        <v>205</v>
      </c>
      <c r="C199" t="s">
        <v>446</v>
      </c>
      <c r="D199" t="str">
        <f t="shared" si="3"/>
        <v>Male</v>
      </c>
      <c r="E199" s="2">
        <v>37054</v>
      </c>
      <c r="F199" s="3" t="s">
        <v>583</v>
      </c>
      <c r="G199">
        <f>INT((Competition_Details!$B$6-Athletes!E199)/365)</f>
        <v>17</v>
      </c>
      <c r="H199" t="s">
        <v>635</v>
      </c>
      <c r="I199" t="str">
        <f>HLOOKUP(F199,Classification!$A$1:$G$2,2,0)</f>
        <v>National Standard</v>
      </c>
    </row>
  </sheetData>
  <sortState ref="A2:K199">
    <sortCondition ref="K2:K19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7" sqref="B7"/>
    </sheetView>
  </sheetViews>
  <sheetFormatPr defaultRowHeight="14.4" x14ac:dyDescent="0.3"/>
  <cols>
    <col min="1" max="1" width="20.5546875" bestFit="1" customWidth="1"/>
    <col min="2" max="2" width="19.6640625" bestFit="1" customWidth="1"/>
  </cols>
  <sheetData>
    <row r="1" spans="1:2" x14ac:dyDescent="0.3">
      <c r="A1" t="s">
        <v>608</v>
      </c>
      <c r="B1" s="4">
        <f ca="1">TODAY()</f>
        <v>43239</v>
      </c>
    </row>
    <row r="2" spans="1:2" x14ac:dyDescent="0.3">
      <c r="A2" t="s">
        <v>609</v>
      </c>
      <c r="B2" t="s">
        <v>614</v>
      </c>
    </row>
    <row r="3" spans="1:2" x14ac:dyDescent="0.3">
      <c r="A3" t="s">
        <v>610</v>
      </c>
      <c r="B3" t="s">
        <v>615</v>
      </c>
    </row>
    <row r="4" spans="1:2" x14ac:dyDescent="0.3">
      <c r="A4" t="s">
        <v>611</v>
      </c>
      <c r="B4" t="s">
        <v>616</v>
      </c>
    </row>
    <row r="5" spans="1:2" x14ac:dyDescent="0.3">
      <c r="A5" t="s">
        <v>612</v>
      </c>
      <c r="B5" t="s">
        <v>617</v>
      </c>
    </row>
    <row r="6" spans="1:2" x14ac:dyDescent="0.3">
      <c r="A6" t="s">
        <v>613</v>
      </c>
      <c r="B6" s="4">
        <v>43281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"/>
  <sheetViews>
    <sheetView workbookViewId="0">
      <selection activeCell="D30" sqref="D30"/>
    </sheetView>
  </sheetViews>
  <sheetFormatPr defaultRowHeight="14.4" x14ac:dyDescent="0.3"/>
  <cols>
    <col min="1" max="1" width="12.109375" bestFit="1" customWidth="1"/>
    <col min="2" max="2" width="15.77734375" bestFit="1" customWidth="1"/>
    <col min="3" max="3" width="20.6640625" bestFit="1" customWidth="1"/>
    <col min="4" max="4" width="14.5546875" bestFit="1" customWidth="1"/>
    <col min="5" max="5" width="15.44140625" bestFit="1" customWidth="1"/>
    <col min="6" max="6" width="15.109375" bestFit="1" customWidth="1"/>
    <col min="7" max="7" width="14.33203125" bestFit="1" customWidth="1"/>
  </cols>
  <sheetData>
    <row r="1" spans="1:7" x14ac:dyDescent="0.3">
      <c r="A1" t="s">
        <v>595</v>
      </c>
      <c r="B1" t="s">
        <v>583</v>
      </c>
      <c r="C1" t="s">
        <v>584</v>
      </c>
      <c r="D1" t="s">
        <v>585</v>
      </c>
      <c r="E1" t="s">
        <v>586</v>
      </c>
      <c r="F1" t="s">
        <v>587</v>
      </c>
      <c r="G1" t="s">
        <v>588</v>
      </c>
    </row>
    <row r="2" spans="1:7" x14ac:dyDescent="0.3">
      <c r="A2" t="s">
        <v>596</v>
      </c>
      <c r="B2" t="s">
        <v>589</v>
      </c>
      <c r="C2" t="s">
        <v>590</v>
      </c>
      <c r="D2" t="s">
        <v>591</v>
      </c>
      <c r="E2" t="s">
        <v>592</v>
      </c>
      <c r="F2" t="s">
        <v>593</v>
      </c>
      <c r="G2" t="s">
        <v>594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2"/>
  <sheetViews>
    <sheetView tabSelected="1" topLeftCell="A4" workbookViewId="0">
      <selection activeCell="F16" sqref="F16"/>
    </sheetView>
  </sheetViews>
  <sheetFormatPr defaultRowHeight="14.4" x14ac:dyDescent="0.3"/>
  <cols>
    <col min="1" max="1" width="32.33203125" customWidth="1"/>
  </cols>
  <sheetData>
    <row r="1" spans="1:2" x14ac:dyDescent="0.3">
      <c r="A1" s="12" t="s">
        <v>638</v>
      </c>
      <c r="B1" s="13"/>
    </row>
    <row r="2" spans="1:2" x14ac:dyDescent="0.3">
      <c r="A2" s="5" t="s">
        <v>635</v>
      </c>
      <c r="B2" s="6">
        <f>COUNTIF(Athletes!H2:H199,Summary!A2)</f>
        <v>34</v>
      </c>
    </row>
    <row r="3" spans="1:2" x14ac:dyDescent="0.3">
      <c r="A3" s="5" t="s">
        <v>636</v>
      </c>
      <c r="B3" s="6">
        <f>COUNTIF(Athletes!H3:H200,Summary!A3)</f>
        <v>32</v>
      </c>
    </row>
    <row r="4" spans="1:2" x14ac:dyDescent="0.3">
      <c r="A4" s="5" t="s">
        <v>631</v>
      </c>
      <c r="B4" s="6">
        <f>COUNTIF(Athletes!H4:H201,Summary!A4)</f>
        <v>16</v>
      </c>
    </row>
    <row r="5" spans="1:2" x14ac:dyDescent="0.3">
      <c r="A5" s="5" t="s">
        <v>632</v>
      </c>
      <c r="B5" s="6">
        <f>COUNTIF(Athletes!H5:H202,Summary!A5)</f>
        <v>15</v>
      </c>
    </row>
    <row r="6" spans="1:2" x14ac:dyDescent="0.3">
      <c r="A6" s="5" t="s">
        <v>627</v>
      </c>
      <c r="B6" s="6">
        <f>COUNTIF(Athletes!H6:H203,Summary!A6)</f>
        <v>15</v>
      </c>
    </row>
    <row r="7" spans="1:2" x14ac:dyDescent="0.3">
      <c r="A7" s="5" t="s">
        <v>628</v>
      </c>
      <c r="B7" s="6">
        <f>COUNTIF(Athletes!H7:H204,Summary!A7)</f>
        <v>14</v>
      </c>
    </row>
    <row r="8" spans="1:2" x14ac:dyDescent="0.3">
      <c r="A8" s="5" t="s">
        <v>633</v>
      </c>
      <c r="B8" s="6">
        <f>COUNTIF(Athletes!H8:H205,Summary!A8)</f>
        <v>18</v>
      </c>
    </row>
    <row r="9" spans="1:2" x14ac:dyDescent="0.3">
      <c r="A9" s="5" t="s">
        <v>634</v>
      </c>
      <c r="B9" s="6">
        <f>COUNTIF(Athletes!H9:H206,Summary!A9)</f>
        <v>18</v>
      </c>
    </row>
    <row r="10" spans="1:2" x14ac:dyDescent="0.3">
      <c r="A10" s="5" t="s">
        <v>629</v>
      </c>
      <c r="B10" s="6">
        <f>COUNTIF(Athletes!H10:H207,Summary!A10)</f>
        <v>17</v>
      </c>
    </row>
    <row r="11" spans="1:2" x14ac:dyDescent="0.3">
      <c r="A11" s="5" t="s">
        <v>630</v>
      </c>
      <c r="B11" s="6">
        <f>COUNTIF(Athletes!H11:H208,Summary!A11)</f>
        <v>15</v>
      </c>
    </row>
    <row r="12" spans="1:2" x14ac:dyDescent="0.3">
      <c r="A12" s="9"/>
      <c r="B12" s="10"/>
    </row>
    <row r="13" spans="1:2" x14ac:dyDescent="0.3">
      <c r="A13" s="7" t="s">
        <v>639</v>
      </c>
      <c r="B13" s="11">
        <f>(COUNTIF(Athletes!I2:I199,"National Standard"))/COUNT(Athletes!G2:G199)</f>
        <v>0.16161616161616163</v>
      </c>
    </row>
    <row r="15" spans="1:2" x14ac:dyDescent="0.3">
      <c r="A15" s="14" t="s">
        <v>618</v>
      </c>
      <c r="B15" s="15"/>
    </row>
    <row r="16" spans="1:2" x14ac:dyDescent="0.3">
      <c r="A16" s="8" t="s">
        <v>619</v>
      </c>
      <c r="B16" s="5">
        <v>28</v>
      </c>
    </row>
    <row r="17" spans="1:2" x14ac:dyDescent="0.3">
      <c r="A17" s="8" t="s">
        <v>620</v>
      </c>
      <c r="B17" s="5">
        <v>28</v>
      </c>
    </row>
    <row r="18" spans="1:2" x14ac:dyDescent="0.3">
      <c r="A18" s="8" t="s">
        <v>621</v>
      </c>
      <c r="B18" s="5">
        <v>24</v>
      </c>
    </row>
    <row r="19" spans="1:2" x14ac:dyDescent="0.3">
      <c r="A19" s="8" t="s">
        <v>622</v>
      </c>
      <c r="B19" s="5">
        <v>31</v>
      </c>
    </row>
    <row r="20" spans="1:2" x14ac:dyDescent="0.3">
      <c r="A20" s="8" t="s">
        <v>623</v>
      </c>
      <c r="B20" s="5">
        <v>29</v>
      </c>
    </row>
    <row r="21" spans="1:2" x14ac:dyDescent="0.3">
      <c r="A21" s="8" t="s">
        <v>624</v>
      </c>
      <c r="B21" s="5">
        <v>26</v>
      </c>
    </row>
    <row r="22" spans="1:2" x14ac:dyDescent="0.3">
      <c r="A22" s="8" t="s">
        <v>625</v>
      </c>
      <c r="B22" s="5">
        <v>25</v>
      </c>
    </row>
  </sheetData>
  <mergeCells count="2">
    <mergeCell ref="A1:B1"/>
    <mergeCell ref="A15:B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Athletes</vt:lpstr>
      <vt:lpstr>Competition_Details</vt:lpstr>
      <vt:lpstr>Classification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Mhlanga</dc:creator>
  <cp:lastModifiedBy>Craig Mhlanga</cp:lastModifiedBy>
  <dcterms:created xsi:type="dcterms:W3CDTF">2018-02-12T11:23:25Z</dcterms:created>
  <dcterms:modified xsi:type="dcterms:W3CDTF">2018-05-20T07:44:17Z</dcterms:modified>
</cp:coreProperties>
</file>